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320" windowHeight="7410" firstSheet="1" activeTab="2"/>
  </bookViews>
  <sheets>
    <sheet name="Титул" sheetId="1" r:id="rId1"/>
    <sheet name="Сводные" sheetId="2" r:id="rId2"/>
    <sheet name="План уч проц" sheetId="3" r:id="rId3"/>
    <sheet name="Лист3" sheetId="4" state="hidden" r:id="rId4"/>
    <sheet name="Пояснительная записка" sheetId="5" state="hidden" r:id="rId5"/>
    <sheet name="Перечень кабинетов" sheetId="6" r:id="rId6"/>
    <sheet name="Календарный график" sheetId="7" r:id="rId7"/>
  </sheets>
  <externalReferences>
    <externalReference r:id="rId10"/>
  </externalReferences>
  <definedNames>
    <definedName name="год" localSheetId="5">'Лист3'!$C$1:$C$7</definedName>
    <definedName name="год" localSheetId="2">'[1]Лист3'!$C$1:$C$7</definedName>
    <definedName name="год">'Лист3'!$C$1:$C$7</definedName>
    <definedName name="мес" localSheetId="5">'Лист3'!$D$1:$D$2</definedName>
    <definedName name="мес" localSheetId="2">'[1]Лист3'!$D$1:$D$2</definedName>
    <definedName name="мес">'Лист3'!$D$1:$D$2</definedName>
    <definedName name="_xlnm.Print_Area" localSheetId="1">'Сводные'!$A$1:$I$11</definedName>
    <definedName name="_xlnm.Print_Area" localSheetId="0">'Титул'!$A$1:$AV$30</definedName>
    <definedName name="образ" localSheetId="5">'Лист3'!$E$2:$E$4</definedName>
    <definedName name="образ" localSheetId="2">'[1]Лист3'!$E$2:$E$4</definedName>
    <definedName name="образ">'Лист3'!$E$2:$E$4</definedName>
    <definedName name="очная" localSheetId="5">'Лист3'!$A$2:$A$4</definedName>
    <definedName name="очная" localSheetId="2">'[1]Лист3'!$A$2:$A$4</definedName>
    <definedName name="очная">'Лист3'!$A$2:$A$4</definedName>
    <definedName name="прог" localSheetId="5">'Лист3'!$J$3:$J$5</definedName>
    <definedName name="прог" localSheetId="2">'[1]Лист3'!$J$3:$J$5</definedName>
    <definedName name="прог">'Лист3'!$J$3:$J$5</definedName>
    <definedName name="уров" localSheetId="5">'Лист3'!$J$7:$J$8</definedName>
    <definedName name="уров" localSheetId="2">'[1]Лист3'!$J$7:$J$8</definedName>
    <definedName name="уров">'Лист3'!$J$7:$J$8</definedName>
  </definedNames>
  <calcPr fullCalcOnLoad="1"/>
</workbook>
</file>

<file path=xl/sharedStrings.xml><?xml version="1.0" encoding="utf-8"?>
<sst xmlns="http://schemas.openxmlformats.org/spreadsheetml/2006/main" count="531" uniqueCount="291">
  <si>
    <t>Наименование циклов, дисциплин, профессиональных модулей, МДК, практик</t>
  </si>
  <si>
    <t>Учебная нагрузка обучающихся (час.)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</si>
  <si>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</si>
  <si>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</si>
  <si>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</si>
  <si>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</si>
  <si>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</si>
  <si>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</si>
  <si>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О.00</t>
  </si>
  <si>
    <t>Общеобразовательный цикл</t>
  </si>
  <si>
    <t>Всего</t>
  </si>
  <si>
    <t>Утверждаю:</t>
  </si>
  <si>
    <t>Директор ______________</t>
  </si>
  <si>
    <t>«</t>
  </si>
  <si>
    <t>»</t>
  </si>
  <si>
    <t>г</t>
  </si>
  <si>
    <t>УЧЕБНЫЙ ПЛАН</t>
  </si>
  <si>
    <t>по  специальности среднего профессионального образования</t>
  </si>
  <si>
    <t>по программе углубленной подготовки</t>
  </si>
  <si>
    <t>Квалификация:</t>
  </si>
  <si>
    <t xml:space="preserve">Форма обучения-  </t>
  </si>
  <si>
    <t>очная</t>
  </si>
  <si>
    <t>заочная</t>
  </si>
  <si>
    <t>очно-заочная</t>
  </si>
  <si>
    <t>мес</t>
  </si>
  <si>
    <t xml:space="preserve">Нормативный срок обучения- </t>
  </si>
  <si>
    <t>На базе</t>
  </si>
  <si>
    <t>основного общего образования</t>
  </si>
  <si>
    <t>среднего (полного) общего образования</t>
  </si>
  <si>
    <t>начального профессионального образования</t>
  </si>
  <si>
    <t>по программе базовой подготовки</t>
  </si>
  <si>
    <t>по  профессии начального профессионального образования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</si>
  <si>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</si>
  <si>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</si>
  <si>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</si>
  <si>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</si>
  <si>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</si>
  <si>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</si>
  <si>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</si>
  <si>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</si>
  <si>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t>преддипломная</t>
  </si>
  <si>
    <t>(для СПО)</t>
  </si>
  <si>
    <r>
      <t xml:space="preserve">I </t>
    </r>
    <r>
      <rPr>
        <sz val="10"/>
        <color indexed="8"/>
        <rFont val="Times New Roman"/>
        <family val="1"/>
      </rPr>
      <t>курс</t>
    </r>
  </si>
  <si>
    <r>
      <t xml:space="preserve">II </t>
    </r>
    <r>
      <rPr>
        <sz val="10"/>
        <color indexed="8"/>
        <rFont val="Times New Roman"/>
        <family val="1"/>
      </rPr>
      <t>курс</t>
    </r>
  </si>
  <si>
    <t>Сводные данные по бюджету времени (в неделях)</t>
  </si>
  <si>
    <t>Распределение учебной нагрузки по семестрам</t>
  </si>
  <si>
    <t>Итоговая аттестация</t>
  </si>
  <si>
    <t>,</t>
  </si>
  <si>
    <t>4. Пояснительная записка</t>
  </si>
  <si>
    <t>образования</t>
  </si>
  <si>
    <t>Настоящий учебный план образовательного учреждения среднего  профессионального</t>
  </si>
  <si>
    <t>образования "Мишкинский профессионально-педагогический колледж"</t>
  </si>
  <si>
    <t>Наименование</t>
  </si>
  <si>
    <t>№</t>
  </si>
  <si>
    <t>Перечень кабинетов, лабораторий, мастерских и др. для подготовки</t>
  </si>
  <si>
    <t>Сентябрь</t>
  </si>
  <si>
    <t>Октябрь</t>
  </si>
  <si>
    <t>Декабрь</t>
  </si>
  <si>
    <t>Март</t>
  </si>
  <si>
    <t>Апрель</t>
  </si>
  <si>
    <t>Май</t>
  </si>
  <si>
    <t>Июнь</t>
  </si>
  <si>
    <t>Июль</t>
  </si>
  <si>
    <t>Август</t>
  </si>
  <si>
    <t>Ноябрь</t>
  </si>
  <si>
    <t>Январь</t>
  </si>
  <si>
    <t>Февраль</t>
  </si>
  <si>
    <t>Календарный график учебного процесса</t>
  </si>
  <si>
    <t>Курс</t>
  </si>
  <si>
    <t>Теоритическое обучение</t>
  </si>
  <si>
    <t>УП и ПП</t>
  </si>
  <si>
    <t>Пром. Аттестация</t>
  </si>
  <si>
    <t>Условные обозначения</t>
  </si>
  <si>
    <t>Теоретическое обучение</t>
  </si>
  <si>
    <t>ПП</t>
  </si>
  <si>
    <t>А</t>
  </si>
  <si>
    <t>Промежуточная атестация</t>
  </si>
  <si>
    <t>-</t>
  </si>
  <si>
    <t>ИА</t>
  </si>
  <si>
    <t>ИТОГО:</t>
  </si>
  <si>
    <t>Профиль:</t>
  </si>
  <si>
    <t>«Шумихинский аграрно-строительный колледж»</t>
  </si>
  <si>
    <t>Согласовано:</t>
  </si>
  <si>
    <t>Т</t>
  </si>
  <si>
    <t>К</t>
  </si>
  <si>
    <t xml:space="preserve">Государственного бюджетного профессионального образовательного учреждения  </t>
  </si>
  <si>
    <t>1.</t>
  </si>
  <si>
    <t>2.</t>
  </si>
  <si>
    <t>ГБПОУ ШАСК</t>
  </si>
  <si>
    <t>Т.А. Букреева</t>
  </si>
  <si>
    <t>43.01. 09.</t>
  </si>
  <si>
    <t>Повар, кондитер</t>
  </si>
  <si>
    <t>повар</t>
  </si>
  <si>
    <t>кондитер</t>
  </si>
  <si>
    <t>естественнонаучный</t>
  </si>
  <si>
    <t>по профессии среднего профессионального образования, программе</t>
  </si>
  <si>
    <t xml:space="preserve"> подготовки квалифицированных рабочих, служащих</t>
  </si>
  <si>
    <t>IV курс</t>
  </si>
  <si>
    <t>Кабинеты по общеобразовательным дисциплинам:</t>
  </si>
  <si>
    <t>Русского языка и литературы</t>
  </si>
  <si>
    <t>Иностранного языка</t>
  </si>
  <si>
    <t>Математики</t>
  </si>
  <si>
    <t>Физики</t>
  </si>
  <si>
    <t>Химии, биологии и экологии</t>
  </si>
  <si>
    <t>Информатики</t>
  </si>
  <si>
    <t>Кабинеты по профессиональному циклу:</t>
  </si>
  <si>
    <t>Кабинет основ микробиологии, физиологии, санитарии и гигиены в пищевом производстве</t>
  </si>
  <si>
    <t>Кабинет технического оснащения и организации рабочего места</t>
  </si>
  <si>
    <t>Кабинет товароведения продовольственных товаров, основ калькуляции и учета</t>
  </si>
  <si>
    <t>Кабинет технологического оборудования кулинарного и кондитерского производства</t>
  </si>
  <si>
    <t>Технологии кулинарного производства и кондитерского производства</t>
  </si>
  <si>
    <t>Основ безопасности жизнедеятельности и охраны труда</t>
  </si>
  <si>
    <t>Учебный кулинарный и кондитерский цех</t>
  </si>
  <si>
    <t>Спортивный зал</t>
  </si>
  <si>
    <t>Стрелковый тир</t>
  </si>
  <si>
    <t>Библиотека, читальный зал</t>
  </si>
  <si>
    <t xml:space="preserve"> по профессии СПО</t>
  </si>
  <si>
    <t>3.</t>
  </si>
  <si>
    <t>Истории, обществознания и географии</t>
  </si>
  <si>
    <t>Безопасности жизнедеятельности</t>
  </si>
  <si>
    <t>Утверждено</t>
  </si>
  <si>
    <t>Директор  ______________________ Т.А. Букреева</t>
  </si>
  <si>
    <t>У</t>
  </si>
  <si>
    <t>П</t>
  </si>
  <si>
    <t>,У</t>
  </si>
  <si>
    <t xml:space="preserve"> План учебного процесса по профессии 43.01.09  Повар, кондитер (естесственно - научный профиль)</t>
  </si>
  <si>
    <t>Предметные области</t>
  </si>
  <si>
    <t>Индекс</t>
  </si>
  <si>
    <t>Формы промежуточной аттестации</t>
  </si>
  <si>
    <t>Объем образовательной нагрузки</t>
  </si>
  <si>
    <t>Нагрузка во взаимодействии с преподавателем</t>
  </si>
  <si>
    <t>1 курс</t>
  </si>
  <si>
    <t>2 курс</t>
  </si>
  <si>
    <t>3 курс</t>
  </si>
  <si>
    <t>4 курс</t>
  </si>
  <si>
    <t>6 семестр</t>
  </si>
  <si>
    <t>7 семестр</t>
  </si>
  <si>
    <t>8 семестр</t>
  </si>
  <si>
    <t>З</t>
  </si>
  <si>
    <t>ДЗ</t>
  </si>
  <si>
    <t>Э</t>
  </si>
  <si>
    <t>Самостоятельная учебная работа</t>
  </si>
  <si>
    <t>Всего занятий</t>
  </si>
  <si>
    <t>По учебным дисциплинам и МДК</t>
  </si>
  <si>
    <t xml:space="preserve">По практикам учебной  и производственной </t>
  </si>
  <si>
    <t>Консультации</t>
  </si>
  <si>
    <t>Теоретического обучения</t>
  </si>
  <si>
    <t>ЛПЗ по МДК и дисциплинам</t>
  </si>
  <si>
    <t>ОУДБ.00</t>
  </si>
  <si>
    <t>Общеобразовательные учебные дисциплины (общие и по выбору) базовые</t>
  </si>
  <si>
    <t>Русский язык и литература</t>
  </si>
  <si>
    <t>ОУДБ.01</t>
  </si>
  <si>
    <t>Русский язык</t>
  </si>
  <si>
    <t>ОУДБ.02</t>
  </si>
  <si>
    <t>Литература</t>
  </si>
  <si>
    <t>Иностранные языки</t>
  </si>
  <si>
    <t>ОУДБ.03</t>
  </si>
  <si>
    <t>Иностранный язык</t>
  </si>
  <si>
    <t>Общественные науки</t>
  </si>
  <si>
    <t>ОУДБ.04</t>
  </si>
  <si>
    <t>История</t>
  </si>
  <si>
    <t>ОУДБ.05</t>
  </si>
  <si>
    <t>Обществознание (вкл. экономику и право)</t>
  </si>
  <si>
    <t>Математика и информатика</t>
  </si>
  <si>
    <t>ОУДБ.06</t>
  </si>
  <si>
    <t>Математика: алгебра, начала математического анализа, геометрия</t>
  </si>
  <si>
    <t>ОУДБ.07</t>
  </si>
  <si>
    <t>Физика</t>
  </si>
  <si>
    <t>Физическая культура, экология и основы безопасности жизнедеятельности</t>
  </si>
  <si>
    <t>ОУДБ.08</t>
  </si>
  <si>
    <t>Физическая культура</t>
  </si>
  <si>
    <t>1,2,3,4,5</t>
  </si>
  <si>
    <t>ОУДБ.09</t>
  </si>
  <si>
    <t>Основы безопасности жизнедеятельности</t>
  </si>
  <si>
    <t>ОУДБ.10</t>
  </si>
  <si>
    <t>Экология</t>
  </si>
  <si>
    <t>ОУДБ.11</t>
  </si>
  <si>
    <t>География</t>
  </si>
  <si>
    <r>
      <t>ОУДП.00</t>
    </r>
    <r>
      <rPr>
        <sz val="11"/>
        <rFont val="Times New Roman"/>
        <family val="1"/>
      </rPr>
      <t xml:space="preserve"> </t>
    </r>
  </si>
  <si>
    <r>
      <t>Общеобразовательные учебные дисциплины (общие и по выбору)  профильные</t>
    </r>
    <r>
      <rPr>
        <sz val="11"/>
        <rFont val="Times New Roman"/>
        <family val="1"/>
      </rPr>
      <t xml:space="preserve"> </t>
    </r>
  </si>
  <si>
    <t xml:space="preserve">ОУДП.01 </t>
  </si>
  <si>
    <t>Информатика</t>
  </si>
  <si>
    <t>Естественные науки</t>
  </si>
  <si>
    <t xml:space="preserve">ОУДП.02 </t>
  </si>
  <si>
    <t>Химия</t>
  </si>
  <si>
    <t>1, 3</t>
  </si>
  <si>
    <t xml:space="preserve">ОУДП.03 </t>
  </si>
  <si>
    <t>Биология</t>
  </si>
  <si>
    <t>1, 2</t>
  </si>
  <si>
    <t>Учебные дисциплины дополнительные</t>
  </si>
  <si>
    <t>Специальное рисование и лепка</t>
  </si>
  <si>
    <t>Человек на рынке труда</t>
  </si>
  <si>
    <t>Русский язык и культура речи</t>
  </si>
  <si>
    <t>ОУДП.04</t>
  </si>
  <si>
    <t>Психология общения</t>
  </si>
  <si>
    <t>ОУДП.05</t>
  </si>
  <si>
    <t>Финансовая грамотность</t>
  </si>
  <si>
    <t>ОУДП.06</t>
  </si>
  <si>
    <t>Основы проектной деятельности</t>
  </si>
  <si>
    <t>ОУДП.07</t>
  </si>
  <si>
    <t>Основы этики</t>
  </si>
  <si>
    <t>ОУДП.08</t>
  </si>
  <si>
    <t>Информатика и информационно-коммуникационные технологии в профессиональной  деятельности</t>
  </si>
  <si>
    <t>ОУДП.09</t>
  </si>
  <si>
    <t>Индивидуальный (ые) проект (ы)</t>
  </si>
  <si>
    <t>ОП.00</t>
  </si>
  <si>
    <t>Общепрофессиональный цикл</t>
  </si>
  <si>
    <t>ОП.01</t>
  </si>
  <si>
    <t>Основы микробиологии, физиологии питания,санитарии и гигиены</t>
  </si>
  <si>
    <t>ОП.02</t>
  </si>
  <si>
    <t>Основы товароведения продовольственных товаров</t>
  </si>
  <si>
    <t>ОП.03</t>
  </si>
  <si>
    <t>Техническое оснащение и организация рабочего места</t>
  </si>
  <si>
    <t>ОП.04</t>
  </si>
  <si>
    <t>Экономические и правовые основы профессиональной  деятельности</t>
  </si>
  <si>
    <t>ОП.05</t>
  </si>
  <si>
    <t>Основы калькуляции и учета</t>
  </si>
  <si>
    <t>ОП.06</t>
  </si>
  <si>
    <t>Охрана труда</t>
  </si>
  <si>
    <t>ОП.07</t>
  </si>
  <si>
    <t>Иностранный язык в профессиональной деятельности</t>
  </si>
  <si>
    <t xml:space="preserve">ОП.08 </t>
  </si>
  <si>
    <t>Безопасность жизнедеятельности</t>
  </si>
  <si>
    <t>ОП.09</t>
  </si>
  <si>
    <t xml:space="preserve">Физическая культура </t>
  </si>
  <si>
    <t>ОП.10</t>
  </si>
  <si>
    <t>Современные технологии в приготовлении и оформлении кулинарных изделий</t>
  </si>
  <si>
    <t>ОП.11</t>
  </si>
  <si>
    <t>Современные технологии в приготовлении и декорировании кондитерских изделий</t>
  </si>
  <si>
    <t>П.00</t>
  </si>
  <si>
    <t>Профессиональный цикл</t>
  </si>
  <si>
    <t>ПМ.00</t>
  </si>
  <si>
    <t>Профессиональные модули</t>
  </si>
  <si>
    <t>ПМ.01</t>
  </si>
  <si>
    <t>Приготовление и подготовка к реализации полуфабрикатов для блюд, кулинарных изделий разнообразного ассортимента</t>
  </si>
  <si>
    <t>МДК.01.01</t>
  </si>
  <si>
    <t>Организация приготовления, подготовки к реализации и хранения кулинарных полуфабрикатов</t>
  </si>
  <si>
    <t>МДК.01.02</t>
  </si>
  <si>
    <t>Процессы приготовления, подготовки к реализации  и хранения кулинарных полуфабрикатов</t>
  </si>
  <si>
    <t>УП.01</t>
  </si>
  <si>
    <t>ПП.01</t>
  </si>
  <si>
    <t>Демонстрационный экзамен</t>
  </si>
  <si>
    <t>ПМ.02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</si>
  <si>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</si>
  <si>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МДК.02.01</t>
  </si>
  <si>
    <t xml:space="preserve">Организация приготовления, подготовки к реализации и презентации горячих блюд, кулинарных изделий, закусок </t>
  </si>
  <si>
    <t>МДК.02.02</t>
  </si>
  <si>
    <t>Процессы приготовления,подготовки к реализации  и презентации горячих блюд, кулинарных изделий, закусок</t>
  </si>
  <si>
    <t>УП.02</t>
  </si>
  <si>
    <t>ПП.02</t>
  </si>
  <si>
    <t>ПМ.03</t>
  </si>
  <si>
    <t>Приготовление,оформление и подготовка к реализации холодных блюд, кулинарных изделий, закусок разнообразного ассортимента</t>
  </si>
  <si>
    <t>МДК.03.01</t>
  </si>
  <si>
    <t>Организация приготовления, подготовки к реализации и презентации холодных блюд, кулинарных изделий,закусок</t>
  </si>
  <si>
    <t>МДК.03.02</t>
  </si>
  <si>
    <t>Процессы приготовления, подготовки к реализации и презентации холодных блюд, кулинарных изделий, закусок</t>
  </si>
  <si>
    <t>УП.03</t>
  </si>
  <si>
    <t>ПП.03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</si>
  <si>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</si>
  <si>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</si>
  <si>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МДК.04.01</t>
  </si>
  <si>
    <t>Организация приготовления,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</si>
  <si>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</si>
  <si>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</si>
  <si>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</si>
  <si>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</si>
  <si>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ПМ.05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</si>
  <si>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</si>
  <si>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МДК.05.01</t>
  </si>
  <si>
    <t>Организация приготовления,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</si>
  <si>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</si>
  <si>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кондитерских изделий</t>
  </si>
  <si>
    <t>МДК.05.03</t>
  </si>
  <si>
    <t>Процессы приготовления, подготовки к реализации хлебных изделий</t>
  </si>
  <si>
    <t>УП.05</t>
  </si>
  <si>
    <t>ПП.05</t>
  </si>
  <si>
    <t>Всего по учебным циклам</t>
  </si>
  <si>
    <t>Количество часов в неделю</t>
  </si>
  <si>
    <t>ПА.00</t>
  </si>
  <si>
    <t>дисциплин и МДК</t>
  </si>
  <si>
    <t>ГИА.00</t>
  </si>
  <si>
    <t>Государственная итоговая аттестация - 2 нед.</t>
  </si>
  <si>
    <t>учебной практики</t>
  </si>
  <si>
    <t>производственной практики</t>
  </si>
  <si>
    <t>государственная итоговая аттестация</t>
  </si>
  <si>
    <t>экзаменов</t>
  </si>
  <si>
    <t>дифф.зачетов</t>
  </si>
  <si>
    <t>зачетов</t>
  </si>
  <si>
    <t>Промежуточная аттестация - 6</t>
  </si>
  <si>
    <t>ОУДБ.12</t>
  </si>
  <si>
    <t>Астрономия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</si>
</sst>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Bookman Old Style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2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1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13" fillId="0" borderId="14" xfId="0" applyFont="1" applyBorder="1" applyAlignment="1">
      <alignment horizontal="left"/>
    </xf>
    <xf numFmtId="0" fontId="12" fillId="0" borderId="14" xfId="0" applyFont="1" applyBorder="1" applyAlignment="1">
      <alignment textRotation="90"/>
    </xf>
    <xf numFmtId="0" fontId="12" fillId="0" borderId="15" xfId="0" applyFont="1" applyBorder="1" applyAlignment="1">
      <alignment textRotation="90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16" xfId="0" applyFont="1" applyBorder="1" applyAlignment="1">
      <alignment/>
    </xf>
    <xf numFmtId="0" fontId="15" fillId="0" borderId="0" xfId="0" applyFont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60" fillId="0" borderId="14" xfId="0" applyFont="1" applyBorder="1" applyAlignment="1">
      <alignment/>
    </xf>
    <xf numFmtId="0" fontId="61" fillId="0" borderId="14" xfId="0" applyFont="1" applyBorder="1" applyAlignment="1">
      <alignment/>
    </xf>
    <xf numFmtId="0" fontId="60" fillId="0" borderId="14" xfId="0" applyFont="1" applyBorder="1" applyAlignment="1">
      <alignment horizontal="center" vertical="center"/>
    </xf>
    <xf numFmtId="0" fontId="20" fillId="0" borderId="0" xfId="33" applyFont="1" applyFill="1" applyAlignment="1">
      <alignment wrapText="1"/>
      <protection/>
    </xf>
    <xf numFmtId="0" fontId="20" fillId="0" borderId="0" xfId="33" applyFont="1">
      <alignment/>
      <protection/>
    </xf>
    <xf numFmtId="0" fontId="21" fillId="0" borderId="14" xfId="33" applyFont="1" applyFill="1" applyBorder="1" applyAlignment="1">
      <alignment horizontal="center" vertical="center" wrapText="1"/>
      <protection/>
    </xf>
    <xf numFmtId="0" fontId="21" fillId="32" borderId="17" xfId="33" applyFont="1" applyFill="1" applyBorder="1" applyAlignment="1">
      <alignment horizontal="center" vertical="center" textRotation="90" wrapText="1"/>
      <protection/>
    </xf>
    <xf numFmtId="0" fontId="21" fillId="32" borderId="18" xfId="33" applyFont="1" applyFill="1" applyBorder="1" applyAlignment="1">
      <alignment horizontal="center" vertical="center" textRotation="90" wrapText="1"/>
      <protection/>
    </xf>
    <xf numFmtId="0" fontId="23" fillId="0" borderId="17" xfId="33" applyFont="1" applyFill="1" applyBorder="1" applyAlignment="1">
      <alignment horizontal="center" wrapText="1"/>
      <protection/>
    </xf>
    <xf numFmtId="0" fontId="23" fillId="0" borderId="14" xfId="33" applyFont="1" applyFill="1" applyBorder="1" applyAlignment="1">
      <alignment horizontal="center" wrapText="1"/>
      <protection/>
    </xf>
    <xf numFmtId="0" fontId="23" fillId="0" borderId="15" xfId="33" applyFont="1" applyFill="1" applyBorder="1" applyAlignment="1">
      <alignment horizontal="center" wrapText="1"/>
      <protection/>
    </xf>
    <xf numFmtId="0" fontId="23" fillId="32" borderId="19" xfId="33" applyFont="1" applyFill="1" applyBorder="1" applyAlignment="1">
      <alignment horizontal="center" vertical="top" wrapText="1"/>
      <protection/>
    </xf>
    <xf numFmtId="0" fontId="23" fillId="32" borderId="20" xfId="33" applyFont="1" applyFill="1" applyBorder="1" applyAlignment="1">
      <alignment horizontal="center" vertical="top" wrapText="1"/>
      <protection/>
    </xf>
    <xf numFmtId="0" fontId="23" fillId="32" borderId="21" xfId="33" applyFont="1" applyFill="1" applyBorder="1" applyAlignment="1">
      <alignment horizontal="center" vertical="top" wrapText="1"/>
      <protection/>
    </xf>
    <xf numFmtId="0" fontId="23" fillId="32" borderId="22" xfId="33" applyFont="1" applyFill="1" applyBorder="1" applyAlignment="1">
      <alignment horizontal="center" vertical="top" wrapText="1"/>
      <protection/>
    </xf>
    <xf numFmtId="0" fontId="21" fillId="0" borderId="17" xfId="33" applyFont="1" applyFill="1" applyBorder="1" applyAlignment="1">
      <alignment vertical="center" wrapText="1"/>
      <protection/>
    </xf>
    <xf numFmtId="0" fontId="21" fillId="0" borderId="14" xfId="33" applyFont="1" applyFill="1" applyBorder="1" applyAlignment="1">
      <alignment vertical="center" wrapText="1"/>
      <protection/>
    </xf>
    <xf numFmtId="0" fontId="21" fillId="0" borderId="14" xfId="33" applyFont="1" applyFill="1" applyBorder="1" applyAlignment="1">
      <alignment horizontal="center" vertical="top" wrapText="1"/>
      <protection/>
    </xf>
    <xf numFmtId="0" fontId="19" fillId="0" borderId="14" xfId="33" applyFont="1" applyFill="1" applyBorder="1" applyAlignment="1">
      <alignment horizontal="center" vertical="top" wrapText="1"/>
      <protection/>
    </xf>
    <xf numFmtId="0" fontId="19" fillId="0" borderId="15" xfId="33" applyFont="1" applyFill="1" applyBorder="1" applyAlignment="1">
      <alignment horizontal="center" vertical="top" wrapText="1"/>
      <protection/>
    </xf>
    <xf numFmtId="0" fontId="24" fillId="0" borderId="0" xfId="33" applyFont="1">
      <alignment/>
      <protection/>
    </xf>
    <xf numFmtId="0" fontId="21" fillId="0" borderId="14" xfId="33" applyFont="1" applyFill="1" applyBorder="1" applyAlignment="1">
      <alignment horizontal="left" vertical="top" wrapText="1"/>
      <protection/>
    </xf>
    <xf numFmtId="0" fontId="19" fillId="0" borderId="14" xfId="33" applyFont="1" applyFill="1" applyBorder="1" applyAlignment="1">
      <alignment horizontal="center" vertical="center" wrapText="1"/>
      <protection/>
    </xf>
    <xf numFmtId="0" fontId="19" fillId="0" borderId="15" xfId="33" applyFont="1" applyFill="1" applyBorder="1" applyAlignment="1">
      <alignment horizontal="center" vertical="center" wrapText="1"/>
      <protection/>
    </xf>
    <xf numFmtId="0" fontId="19" fillId="32" borderId="23" xfId="33" applyFont="1" applyFill="1" applyBorder="1" applyAlignment="1">
      <alignment horizontal="center" vertical="center" wrapText="1"/>
      <protection/>
    </xf>
    <xf numFmtId="0" fontId="19" fillId="32" borderId="24" xfId="33" applyFont="1" applyFill="1" applyBorder="1" applyAlignment="1">
      <alignment horizontal="center" vertical="center" wrapText="1"/>
      <protection/>
    </xf>
    <xf numFmtId="0" fontId="23" fillId="0" borderId="17" xfId="33" applyFont="1" applyFill="1" applyBorder="1" applyAlignment="1">
      <alignment horizontal="left" vertical="top" wrapText="1"/>
      <protection/>
    </xf>
    <xf numFmtId="0" fontId="23" fillId="0" borderId="14" xfId="33" applyFont="1" applyFill="1" applyBorder="1" applyAlignment="1">
      <alignment horizontal="center" vertical="center" wrapText="1"/>
      <protection/>
    </xf>
    <xf numFmtId="0" fontId="23" fillId="32" borderId="14" xfId="33" applyFont="1" applyFill="1" applyBorder="1" applyAlignment="1">
      <alignment horizontal="left" vertical="top" wrapText="1"/>
      <protection/>
    </xf>
    <xf numFmtId="0" fontId="23" fillId="0" borderId="14" xfId="33" applyFont="1" applyFill="1" applyBorder="1" applyAlignment="1">
      <alignment horizontal="center" vertical="top" wrapText="1"/>
      <protection/>
    </xf>
    <xf numFmtId="0" fontId="25" fillId="0" borderId="14" xfId="33" applyFont="1" applyFill="1" applyBorder="1" applyAlignment="1">
      <alignment horizontal="center" vertical="center" wrapText="1"/>
      <protection/>
    </xf>
    <xf numFmtId="0" fontId="25" fillId="0" borderId="15" xfId="33" applyFont="1" applyFill="1" applyBorder="1" applyAlignment="1">
      <alignment horizontal="center" vertical="center" wrapText="1"/>
      <protection/>
    </xf>
    <xf numFmtId="0" fontId="25" fillId="32" borderId="23" xfId="33" applyFont="1" applyFill="1" applyBorder="1" applyAlignment="1">
      <alignment horizontal="center" vertical="center" wrapText="1"/>
      <protection/>
    </xf>
    <xf numFmtId="0" fontId="25" fillId="32" borderId="24" xfId="33" applyFont="1" applyFill="1" applyBorder="1" applyAlignment="1">
      <alignment horizontal="center" vertical="center" wrapText="1"/>
      <protection/>
    </xf>
    <xf numFmtId="0" fontId="25" fillId="32" borderId="25" xfId="33" applyFont="1" applyFill="1" applyBorder="1" applyAlignment="1">
      <alignment horizontal="center" vertical="center" wrapText="1"/>
      <protection/>
    </xf>
    <xf numFmtId="0" fontId="25" fillId="32" borderId="18" xfId="33" applyFont="1" applyFill="1" applyBorder="1" applyAlignment="1">
      <alignment horizontal="center" vertical="center" wrapText="1"/>
      <protection/>
    </xf>
    <xf numFmtId="0" fontId="23" fillId="0" borderId="17" xfId="33" applyFont="1" applyFill="1" applyBorder="1" applyAlignment="1">
      <alignment horizontal="left" vertical="center" wrapText="1"/>
      <protection/>
    </xf>
    <xf numFmtId="0" fontId="23" fillId="32" borderId="14" xfId="33" applyFont="1" applyFill="1" applyBorder="1" applyAlignment="1">
      <alignment horizontal="left" vertical="center" wrapText="1"/>
      <protection/>
    </xf>
    <xf numFmtId="0" fontId="23" fillId="0" borderId="14" xfId="33" applyFont="1" applyFill="1" applyBorder="1" applyAlignment="1">
      <alignment horizontal="left" vertical="top" wrapText="1"/>
      <protection/>
    </xf>
    <xf numFmtId="0" fontId="25" fillId="0" borderId="14" xfId="33" applyFont="1" applyFill="1" applyBorder="1" applyAlignment="1">
      <alignment horizontal="center" vertical="top" wrapText="1"/>
      <protection/>
    </xf>
    <xf numFmtId="0" fontId="25" fillId="0" borderId="15" xfId="33" applyFont="1" applyFill="1" applyBorder="1" applyAlignment="1">
      <alignment horizontal="center" vertical="top" wrapText="1"/>
      <protection/>
    </xf>
    <xf numFmtId="0" fontId="25" fillId="32" borderId="23" xfId="33" applyFont="1" applyFill="1" applyBorder="1" applyAlignment="1">
      <alignment horizontal="center" vertical="top" wrapText="1"/>
      <protection/>
    </xf>
    <xf numFmtId="0" fontId="25" fillId="32" borderId="24" xfId="33" applyFont="1" applyFill="1" applyBorder="1" applyAlignment="1">
      <alignment horizontal="center" vertical="top" wrapText="1"/>
      <protection/>
    </xf>
    <xf numFmtId="0" fontId="25" fillId="32" borderId="25" xfId="33" applyFont="1" applyFill="1" applyBorder="1" applyAlignment="1">
      <alignment horizontal="center" vertical="top" wrapText="1"/>
      <protection/>
    </xf>
    <xf numFmtId="0" fontId="25" fillId="32" borderId="18" xfId="33" applyFont="1" applyFill="1" applyBorder="1" applyAlignment="1">
      <alignment horizontal="center" vertical="top" wrapText="1"/>
      <protection/>
    </xf>
    <xf numFmtId="0" fontId="25" fillId="32" borderId="26" xfId="33" applyFont="1" applyFill="1" applyBorder="1" applyAlignment="1">
      <alignment horizontal="center" vertical="top" wrapText="1"/>
      <protection/>
    </xf>
    <xf numFmtId="0" fontId="25" fillId="32" borderId="27" xfId="33" applyFont="1" applyFill="1" applyBorder="1" applyAlignment="1">
      <alignment horizontal="center" vertical="top" wrapText="1"/>
      <protection/>
    </xf>
    <xf numFmtId="0" fontId="25" fillId="32" borderId="14" xfId="33" applyFont="1" applyFill="1" applyBorder="1" applyAlignment="1">
      <alignment horizontal="center" vertical="top" wrapText="1"/>
      <protection/>
    </xf>
    <xf numFmtId="0" fontId="23" fillId="0" borderId="17" xfId="33" applyFont="1" applyFill="1" applyBorder="1" applyAlignment="1">
      <alignment vertical="center" wrapText="1"/>
      <protection/>
    </xf>
    <xf numFmtId="0" fontId="19" fillId="32" borderId="19" xfId="33" applyFont="1" applyFill="1" applyBorder="1" applyAlignment="1">
      <alignment horizontal="center" vertical="center" wrapText="1"/>
      <protection/>
    </xf>
    <xf numFmtId="0" fontId="19" fillId="32" borderId="20" xfId="33" applyFont="1" applyFill="1" applyBorder="1" applyAlignment="1">
      <alignment horizontal="center" vertical="center" wrapText="1"/>
      <protection/>
    </xf>
    <xf numFmtId="0" fontId="23" fillId="0" borderId="17" xfId="33" applyFont="1" applyFill="1" applyBorder="1" applyAlignment="1">
      <alignment vertical="top" wrapText="1"/>
      <protection/>
    </xf>
    <xf numFmtId="0" fontId="23" fillId="0" borderId="14" xfId="33" applyFont="1" applyFill="1" applyBorder="1" applyAlignment="1">
      <alignment horizontal="left" vertical="center" wrapText="1"/>
      <protection/>
    </xf>
    <xf numFmtId="0" fontId="21" fillId="0" borderId="14" xfId="33" applyFont="1" applyFill="1" applyBorder="1" applyAlignment="1">
      <alignment horizontal="left" vertical="center" wrapText="1"/>
      <protection/>
    </xf>
    <xf numFmtId="0" fontId="25" fillId="32" borderId="28" xfId="33" applyFont="1" applyFill="1" applyBorder="1" applyAlignment="1">
      <alignment horizontal="center" vertical="top" wrapText="1"/>
      <protection/>
    </xf>
    <xf numFmtId="0" fontId="25" fillId="32" borderId="29" xfId="33" applyFont="1" applyFill="1" applyBorder="1" applyAlignment="1">
      <alignment horizontal="center" vertical="center" wrapText="1"/>
      <protection/>
    </xf>
    <xf numFmtId="0" fontId="25" fillId="32" borderId="27" xfId="33" applyFont="1" applyFill="1" applyBorder="1" applyAlignment="1">
      <alignment horizontal="center" vertical="center" wrapText="1"/>
      <protection/>
    </xf>
    <xf numFmtId="0" fontId="25" fillId="32" borderId="17" xfId="33" applyFont="1" applyFill="1" applyBorder="1" applyAlignment="1">
      <alignment horizontal="center" vertical="top" wrapText="1"/>
      <protection/>
    </xf>
    <xf numFmtId="0" fontId="25" fillId="32" borderId="30" xfId="33" applyFont="1" applyFill="1" applyBorder="1" applyAlignment="1">
      <alignment horizontal="center" vertical="top" wrapText="1"/>
      <protection/>
    </xf>
    <xf numFmtId="0" fontId="25" fillId="32" borderId="31" xfId="33" applyFont="1" applyFill="1" applyBorder="1" applyAlignment="1">
      <alignment horizontal="center" vertical="top" wrapText="1"/>
      <protection/>
    </xf>
    <xf numFmtId="0" fontId="25" fillId="32" borderId="32" xfId="33" applyFont="1" applyFill="1" applyBorder="1" applyAlignment="1">
      <alignment horizontal="center" vertical="center" wrapText="1"/>
      <protection/>
    </xf>
    <xf numFmtId="0" fontId="25" fillId="32" borderId="33" xfId="33" applyFont="1" applyFill="1" applyBorder="1" applyAlignment="1">
      <alignment horizontal="center" vertical="center" wrapText="1"/>
      <protection/>
    </xf>
    <xf numFmtId="0" fontId="25" fillId="32" borderId="34" xfId="33" applyFont="1" applyFill="1" applyBorder="1" applyAlignment="1">
      <alignment horizontal="center" vertical="center" wrapText="1"/>
      <protection/>
    </xf>
    <xf numFmtId="0" fontId="25" fillId="32" borderId="17" xfId="33" applyFont="1" applyFill="1" applyBorder="1" applyAlignment="1">
      <alignment horizontal="center" vertical="center" wrapText="1"/>
      <protection/>
    </xf>
    <xf numFmtId="0" fontId="19" fillId="32" borderId="17" xfId="33" applyFont="1" applyFill="1" applyBorder="1" applyAlignment="1">
      <alignment horizontal="center" vertical="top" wrapText="1"/>
      <protection/>
    </xf>
    <xf numFmtId="0" fontId="19" fillId="32" borderId="18" xfId="33" applyFont="1" applyFill="1" applyBorder="1" applyAlignment="1">
      <alignment horizontal="center" vertical="top" wrapText="1"/>
      <protection/>
    </xf>
    <xf numFmtId="0" fontId="25" fillId="32" borderId="14" xfId="33" applyFont="1" applyFill="1" applyBorder="1" applyAlignment="1">
      <alignment horizontal="center" vertical="center" wrapText="1"/>
      <protection/>
    </xf>
    <xf numFmtId="0" fontId="23" fillId="33" borderId="14" xfId="33" applyFont="1" applyFill="1" applyBorder="1" applyAlignment="1">
      <alignment horizontal="center" vertical="center" wrapText="1"/>
      <protection/>
    </xf>
    <xf numFmtId="0" fontId="19" fillId="32" borderId="17" xfId="33" applyFont="1" applyFill="1" applyBorder="1" applyAlignment="1">
      <alignment horizontal="center" vertical="center" wrapText="1"/>
      <protection/>
    </xf>
    <xf numFmtId="0" fontId="19" fillId="32" borderId="18" xfId="33" applyFont="1" applyFill="1" applyBorder="1" applyAlignment="1">
      <alignment horizontal="center" vertical="center" wrapText="1"/>
      <protection/>
    </xf>
    <xf numFmtId="0" fontId="21" fillId="0" borderId="35" xfId="33" applyFont="1" applyFill="1" applyBorder="1" applyAlignment="1">
      <alignment horizontal="left" vertical="center" wrapText="1"/>
      <protection/>
    </xf>
    <xf numFmtId="0" fontId="21" fillId="0" borderId="35" xfId="33" applyFont="1" applyFill="1" applyBorder="1" applyAlignment="1">
      <alignment horizontal="center" vertical="top" wrapText="1"/>
      <protection/>
    </xf>
    <xf numFmtId="0" fontId="21" fillId="0" borderId="35" xfId="33" applyFont="1" applyFill="1" applyBorder="1" applyAlignment="1">
      <alignment horizontal="center" vertical="center" wrapText="1"/>
      <protection/>
    </xf>
    <xf numFmtId="0" fontId="19" fillId="0" borderId="35" xfId="33" applyFont="1" applyFill="1" applyBorder="1" applyAlignment="1">
      <alignment horizontal="center" vertical="center" wrapText="1"/>
      <protection/>
    </xf>
    <xf numFmtId="0" fontId="19" fillId="0" borderId="36" xfId="33" applyFont="1" applyFill="1" applyBorder="1" applyAlignment="1">
      <alignment horizontal="center" vertical="center" wrapText="1"/>
      <protection/>
    </xf>
    <xf numFmtId="0" fontId="23" fillId="0" borderId="14" xfId="33" applyFont="1" applyFill="1" applyBorder="1" applyAlignment="1">
      <alignment vertical="center" wrapText="1"/>
      <protection/>
    </xf>
    <xf numFmtId="0" fontId="20" fillId="6" borderId="0" xfId="33" applyFont="1" applyFill="1">
      <alignment/>
      <protection/>
    </xf>
    <xf numFmtId="0" fontId="20" fillId="34" borderId="0" xfId="33" applyFont="1" applyFill="1">
      <alignment/>
      <protection/>
    </xf>
    <xf numFmtId="0" fontId="25" fillId="32" borderId="11" xfId="33" applyFont="1" applyFill="1" applyBorder="1" applyAlignment="1">
      <alignment horizontal="center" vertical="top" wrapText="1"/>
      <protection/>
    </xf>
    <xf numFmtId="0" fontId="19" fillId="32" borderId="25" xfId="33" applyFont="1" applyFill="1" applyBorder="1" applyAlignment="1">
      <alignment horizontal="center" vertical="center" wrapText="1"/>
      <protection/>
    </xf>
    <xf numFmtId="0" fontId="23" fillId="0" borderId="14" xfId="33" applyFont="1" applyFill="1" applyBorder="1" applyAlignment="1">
      <alignment wrapText="1"/>
      <protection/>
    </xf>
    <xf numFmtId="0" fontId="25" fillId="32" borderId="37" xfId="33" applyFont="1" applyFill="1" applyBorder="1" applyAlignment="1">
      <alignment horizontal="center" vertical="top" wrapText="1"/>
      <protection/>
    </xf>
    <xf numFmtId="0" fontId="19" fillId="32" borderId="14" xfId="33" applyFont="1" applyFill="1" applyBorder="1" applyAlignment="1">
      <alignment horizontal="center" vertical="center" wrapText="1"/>
      <protection/>
    </xf>
    <xf numFmtId="0" fontId="21" fillId="35" borderId="14" xfId="33" applyFont="1" applyFill="1" applyBorder="1" applyAlignment="1">
      <alignment horizontal="left" vertical="center" wrapText="1"/>
      <protection/>
    </xf>
    <xf numFmtId="0" fontId="21" fillId="0" borderId="14" xfId="33" applyFont="1" applyFill="1" applyBorder="1" applyAlignment="1">
      <alignment horizontal="right" vertical="center" wrapText="1"/>
      <protection/>
    </xf>
    <xf numFmtId="0" fontId="21" fillId="0" borderId="14" xfId="33" applyFont="1" applyFill="1" applyBorder="1" applyAlignment="1">
      <alignment wrapText="1"/>
      <protection/>
    </xf>
    <xf numFmtId="2" fontId="25" fillId="32" borderId="23" xfId="33" applyNumberFormat="1" applyFont="1" applyFill="1" applyBorder="1" applyAlignment="1">
      <alignment horizontal="center" vertical="center" wrapText="1"/>
      <protection/>
    </xf>
    <xf numFmtId="2" fontId="25" fillId="32" borderId="24" xfId="33" applyNumberFormat="1" applyFont="1" applyFill="1" applyBorder="1" applyAlignment="1">
      <alignment horizontal="center" vertical="center" wrapText="1"/>
      <protection/>
    </xf>
    <xf numFmtId="0" fontId="25" fillId="0" borderId="38" xfId="33" applyFont="1" applyFill="1" applyBorder="1" applyAlignment="1">
      <alignment horizontal="center" vertical="center" wrapText="1"/>
      <protection/>
    </xf>
    <xf numFmtId="0" fontId="25" fillId="0" borderId="39" xfId="33" applyFont="1" applyFill="1" applyBorder="1" applyAlignment="1">
      <alignment horizontal="center" vertical="center" wrapText="1"/>
      <protection/>
    </xf>
    <xf numFmtId="0" fontId="25" fillId="32" borderId="30" xfId="33" applyFont="1" applyFill="1" applyBorder="1" applyAlignment="1">
      <alignment horizontal="center" vertical="center" wrapText="1"/>
      <protection/>
    </xf>
    <xf numFmtId="0" fontId="25" fillId="32" borderId="31" xfId="33" applyFont="1" applyFill="1" applyBorder="1" applyAlignment="1">
      <alignment horizontal="center" vertical="center" wrapText="1"/>
      <protection/>
    </xf>
    <xf numFmtId="0" fontId="3" fillId="32" borderId="17" xfId="54" applyFont="1" applyFill="1" applyBorder="1" applyAlignment="1">
      <alignment horizontal="left" vertical="center" wrapText="1"/>
      <protection/>
    </xf>
    <xf numFmtId="0" fontId="25" fillId="0" borderId="40" xfId="33" applyFont="1" applyFill="1" applyBorder="1" applyAlignment="1">
      <alignment wrapText="1"/>
      <protection/>
    </xf>
    <xf numFmtId="0" fontId="25" fillId="0" borderId="41" xfId="33" applyFont="1" applyFill="1" applyBorder="1" applyAlignment="1">
      <alignment wrapText="1"/>
      <protection/>
    </xf>
    <xf numFmtId="0" fontId="25" fillId="32" borderId="42" xfId="33" applyFont="1" applyFill="1" applyBorder="1" applyAlignment="1">
      <alignment horizontal="center" vertical="center" wrapText="1"/>
      <protection/>
    </xf>
    <xf numFmtId="0" fontId="25" fillId="32" borderId="43" xfId="33" applyFont="1" applyFill="1" applyBorder="1" applyAlignment="1">
      <alignment horizontal="center" vertical="center" wrapText="1"/>
      <protection/>
    </xf>
    <xf numFmtId="0" fontId="25" fillId="0" borderId="14" xfId="33" applyFont="1" applyFill="1" applyBorder="1" applyAlignment="1">
      <alignment wrapText="1"/>
      <protection/>
    </xf>
    <xf numFmtId="0" fontId="25" fillId="0" borderId="15" xfId="33" applyFont="1" applyFill="1" applyBorder="1" applyAlignment="1">
      <alignment wrapText="1"/>
      <protection/>
    </xf>
    <xf numFmtId="0" fontId="25" fillId="32" borderId="26" xfId="33" applyFont="1" applyFill="1" applyBorder="1" applyAlignment="1">
      <alignment horizontal="center" vertical="center" wrapText="1"/>
      <protection/>
    </xf>
    <xf numFmtId="0" fontId="25" fillId="32" borderId="37" xfId="33" applyFont="1" applyFill="1" applyBorder="1" applyAlignment="1">
      <alignment horizontal="center" vertical="center" wrapText="1"/>
      <protection/>
    </xf>
    <xf numFmtId="0" fontId="4" fillId="32" borderId="17" xfId="54" applyFont="1" applyFill="1" applyBorder="1" applyAlignment="1">
      <alignment vertical="top" wrapText="1"/>
      <protection/>
    </xf>
    <xf numFmtId="0" fontId="3" fillId="32" borderId="44" xfId="54" applyFont="1" applyFill="1" applyBorder="1" applyAlignment="1">
      <alignment vertical="top" wrapText="1"/>
      <protection/>
    </xf>
    <xf numFmtId="0" fontId="3" fillId="32" borderId="45" xfId="54" applyFont="1" applyFill="1" applyBorder="1" applyAlignment="1">
      <alignment vertical="top" wrapText="1"/>
      <protection/>
    </xf>
    <xf numFmtId="0" fontId="3" fillId="32" borderId="46" xfId="54" applyFont="1" applyFill="1" applyBorder="1" applyAlignment="1">
      <alignment wrapText="1"/>
      <protection/>
    </xf>
    <xf numFmtId="0" fontId="3" fillId="32" borderId="47" xfId="54" applyFont="1" applyFill="1" applyBorder="1" applyAlignment="1">
      <alignment wrapText="1"/>
      <protection/>
    </xf>
    <xf numFmtId="0" fontId="3" fillId="32" borderId="48" xfId="54" applyFont="1" applyFill="1" applyBorder="1" applyAlignment="1">
      <alignment wrapText="1"/>
      <protection/>
    </xf>
    <xf numFmtId="0" fontId="25" fillId="0" borderId="49" xfId="33" applyFont="1" applyFill="1" applyBorder="1" applyAlignment="1">
      <alignment horizontal="center" vertical="center" wrapText="1"/>
      <protection/>
    </xf>
    <xf numFmtId="0" fontId="25" fillId="0" borderId="50" xfId="33" applyFont="1" applyFill="1" applyBorder="1" applyAlignment="1">
      <alignment wrapText="1"/>
      <protection/>
    </xf>
    <xf numFmtId="0" fontId="25" fillId="0" borderId="49" xfId="33" applyFont="1" applyFill="1" applyBorder="1" applyAlignment="1">
      <alignment wrapText="1"/>
      <protection/>
    </xf>
    <xf numFmtId="0" fontId="25" fillId="32" borderId="51" xfId="33" applyFont="1" applyFill="1" applyBorder="1" applyAlignment="1">
      <alignment horizontal="center" vertical="center" wrapText="1"/>
      <protection/>
    </xf>
    <xf numFmtId="0" fontId="25" fillId="32" borderId="52" xfId="33" applyFont="1" applyFill="1" applyBorder="1" applyAlignment="1">
      <alignment horizontal="center" vertical="center" wrapText="1"/>
      <protection/>
    </xf>
    <xf numFmtId="0" fontId="25" fillId="32" borderId="53" xfId="33" applyFont="1" applyFill="1" applyBorder="1" applyAlignment="1">
      <alignment horizontal="center" vertical="center" wrapText="1"/>
      <protection/>
    </xf>
    <xf numFmtId="0" fontId="25" fillId="32" borderId="54" xfId="33" applyFont="1" applyFill="1" applyBorder="1" applyAlignment="1">
      <alignment horizontal="center" vertical="center" wrapText="1"/>
      <protection/>
    </xf>
    <xf numFmtId="0" fontId="25" fillId="32" borderId="55" xfId="33" applyFont="1" applyFill="1" applyBorder="1" applyAlignment="1">
      <alignment horizontal="center" vertical="center" wrapText="1"/>
      <protection/>
    </xf>
    <xf numFmtId="0" fontId="20" fillId="32" borderId="0" xfId="33" applyFont="1" applyFill="1">
      <alignment/>
      <protection/>
    </xf>
    <xf numFmtId="0" fontId="20" fillId="32" borderId="0" xfId="33" applyFont="1" applyFill="1" applyBorder="1">
      <alignment/>
      <protection/>
    </xf>
    <xf numFmtId="0" fontId="20" fillId="0" borderId="0" xfId="33" applyFont="1" applyFill="1" applyBorder="1">
      <alignment/>
      <protection/>
    </xf>
    <xf numFmtId="0" fontId="19" fillId="32" borderId="30" xfId="33" applyFont="1" applyFill="1" applyBorder="1" applyAlignment="1">
      <alignment horizontal="center" vertical="top" wrapText="1"/>
      <protection/>
    </xf>
    <xf numFmtId="0" fontId="19" fillId="32" borderId="31" xfId="33" applyFont="1" applyFill="1" applyBorder="1" applyAlignment="1">
      <alignment horizontal="center" vertical="top" wrapText="1"/>
      <protection/>
    </xf>
    <xf numFmtId="0" fontId="19" fillId="32" borderId="21" xfId="33" applyFont="1" applyFill="1" applyBorder="1" applyAlignment="1">
      <alignment horizontal="center" vertical="center" wrapText="1"/>
      <protection/>
    </xf>
    <xf numFmtId="0" fontId="19" fillId="32" borderId="56" xfId="33" applyFont="1" applyFill="1" applyBorder="1" applyAlignment="1">
      <alignment horizontal="center" vertical="center" wrapText="1"/>
      <protection/>
    </xf>
    <xf numFmtId="0" fontId="19" fillId="32" borderId="42" xfId="33" applyFont="1" applyFill="1" applyBorder="1" applyAlignment="1">
      <alignment horizontal="center" vertical="center" wrapText="1"/>
      <protection/>
    </xf>
    <xf numFmtId="0" fontId="19" fillId="32" borderId="43" xfId="33" applyFont="1" applyFill="1" applyBorder="1" applyAlignment="1">
      <alignment horizontal="center" vertical="center" wrapText="1"/>
      <protection/>
    </xf>
    <xf numFmtId="0" fontId="25" fillId="32" borderId="57" xfId="33" applyFont="1" applyFill="1" applyBorder="1" applyAlignment="1">
      <alignment horizontal="center" vertical="top" wrapText="1"/>
      <protection/>
    </xf>
    <xf numFmtId="0" fontId="25" fillId="32" borderId="58" xfId="33" applyFont="1" applyFill="1" applyBorder="1" applyAlignment="1">
      <alignment horizontal="center" vertical="top" wrapText="1"/>
      <protection/>
    </xf>
    <xf numFmtId="0" fontId="25" fillId="32" borderId="51" xfId="33" applyFont="1" applyFill="1" applyBorder="1" applyAlignment="1">
      <alignment horizontal="center" vertical="top" wrapText="1"/>
      <protection/>
    </xf>
    <xf numFmtId="0" fontId="25" fillId="32" borderId="59" xfId="33" applyFont="1" applyFill="1" applyBorder="1" applyAlignment="1">
      <alignment horizontal="center" vertical="top" wrapText="1"/>
      <protection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61" xfId="0" applyFont="1" applyBorder="1" applyAlignment="1">
      <alignment horizontal="center" wrapText="1"/>
    </xf>
    <xf numFmtId="0" fontId="10" fillId="0" borderId="62" xfId="0" applyFont="1" applyBorder="1" applyAlignment="1">
      <alignment horizontal="center" wrapText="1"/>
    </xf>
    <xf numFmtId="0" fontId="10" fillId="0" borderId="63" xfId="0" applyFont="1" applyBorder="1" applyAlignment="1">
      <alignment horizontal="center" wrapText="1"/>
    </xf>
    <xf numFmtId="0" fontId="19" fillId="0" borderId="0" xfId="33" applyFont="1" applyBorder="1" applyAlignment="1">
      <alignment horizontal="center" vertical="center" wrapText="1"/>
      <protection/>
    </xf>
    <xf numFmtId="0" fontId="21" fillId="0" borderId="64" xfId="33" applyFont="1" applyFill="1" applyBorder="1" applyAlignment="1">
      <alignment horizontal="center" vertical="center" wrapText="1"/>
      <protection/>
    </xf>
    <xf numFmtId="0" fontId="21" fillId="0" borderId="17" xfId="33" applyFont="1" applyFill="1" applyBorder="1" applyAlignment="1">
      <alignment horizontal="center" vertical="center" wrapText="1"/>
      <protection/>
    </xf>
    <xf numFmtId="0" fontId="21" fillId="0" borderId="40" xfId="33" applyFont="1" applyFill="1" applyBorder="1" applyAlignment="1">
      <alignment horizontal="center" vertical="center" wrapText="1"/>
      <protection/>
    </xf>
    <xf numFmtId="0" fontId="21" fillId="0" borderId="14" xfId="33" applyFont="1" applyFill="1" applyBorder="1" applyAlignment="1">
      <alignment horizontal="center" vertical="center" wrapText="1"/>
      <protection/>
    </xf>
    <xf numFmtId="0" fontId="21" fillId="0" borderId="40" xfId="33" applyFont="1" applyFill="1" applyBorder="1" applyAlignment="1">
      <alignment horizontal="center" vertical="center" textRotation="90" wrapText="1"/>
      <protection/>
    </xf>
    <xf numFmtId="0" fontId="21" fillId="0" borderId="14" xfId="33" applyFont="1" applyFill="1" applyBorder="1" applyAlignment="1">
      <alignment horizontal="center" vertical="center" textRotation="90" wrapText="1"/>
      <protection/>
    </xf>
    <xf numFmtId="0" fontId="21" fillId="32" borderId="37" xfId="54" applyFont="1" applyFill="1" applyBorder="1" applyAlignment="1">
      <alignment horizontal="center" vertical="center"/>
      <protection/>
    </xf>
    <xf numFmtId="0" fontId="21" fillId="32" borderId="65" xfId="54" applyFont="1" applyFill="1" applyBorder="1" applyAlignment="1">
      <alignment horizontal="center" vertical="center"/>
      <protection/>
    </xf>
    <xf numFmtId="0" fontId="21" fillId="32" borderId="27" xfId="54" applyFont="1" applyFill="1" applyBorder="1" applyAlignment="1">
      <alignment horizontal="center" vertical="center"/>
      <protection/>
    </xf>
    <xf numFmtId="0" fontId="21" fillId="32" borderId="22" xfId="54" applyFont="1" applyFill="1" applyBorder="1" applyAlignment="1">
      <alignment horizontal="center" vertical="center"/>
      <protection/>
    </xf>
    <xf numFmtId="0" fontId="21" fillId="0" borderId="15" xfId="33" applyFont="1" applyFill="1" applyBorder="1" applyAlignment="1">
      <alignment horizontal="center" vertical="center" wrapText="1"/>
      <protection/>
    </xf>
    <xf numFmtId="0" fontId="21" fillId="32" borderId="64" xfId="33" applyFont="1" applyFill="1" applyBorder="1" applyAlignment="1">
      <alignment horizontal="center" vertical="center" wrapText="1"/>
      <protection/>
    </xf>
    <xf numFmtId="0" fontId="21" fillId="32" borderId="66" xfId="33" applyFont="1" applyFill="1" applyBorder="1" applyAlignment="1">
      <alignment horizontal="center" vertical="center" wrapText="1"/>
      <protection/>
    </xf>
    <xf numFmtId="0" fontId="21" fillId="32" borderId="67" xfId="33" applyFont="1" applyFill="1" applyBorder="1" applyAlignment="1">
      <alignment horizontal="center" vertical="center" wrapText="1"/>
      <protection/>
    </xf>
    <xf numFmtId="0" fontId="21" fillId="32" borderId="68" xfId="33" applyFont="1" applyFill="1" applyBorder="1" applyAlignment="1">
      <alignment horizontal="center" vertical="center" wrapText="1"/>
      <protection/>
    </xf>
    <xf numFmtId="0" fontId="21" fillId="32" borderId="69" xfId="33" applyFont="1" applyFill="1" applyBorder="1" applyAlignment="1">
      <alignment horizontal="center" vertical="center" wrapText="1"/>
      <protection/>
    </xf>
    <xf numFmtId="0" fontId="23" fillId="0" borderId="14" xfId="33" applyFont="1" applyFill="1" applyBorder="1" applyAlignment="1">
      <alignment horizontal="center" wrapText="1"/>
      <protection/>
    </xf>
    <xf numFmtId="0" fontId="23" fillId="0" borderId="17" xfId="33" applyFont="1" applyFill="1" applyBorder="1" applyAlignment="1">
      <alignment horizontal="left" vertical="top" wrapText="1"/>
      <protection/>
    </xf>
    <xf numFmtId="0" fontId="21" fillId="0" borderId="15" xfId="33" applyFont="1" applyFill="1" applyBorder="1" applyAlignment="1">
      <alignment horizontal="center" vertical="center" textRotation="90" wrapText="1"/>
      <protection/>
    </xf>
    <xf numFmtId="0" fontId="4" fillId="0" borderId="15" xfId="54" applyFont="1" applyBorder="1" applyAlignment="1">
      <alignment horizontal="left" vertical="center"/>
      <protection/>
    </xf>
    <xf numFmtId="0" fontId="4" fillId="0" borderId="44" xfId="54" applyFont="1" applyBorder="1" applyAlignment="1">
      <alignment horizontal="left" vertical="center"/>
      <protection/>
    </xf>
    <xf numFmtId="0" fontId="4" fillId="0" borderId="45" xfId="54" applyFont="1" applyBorder="1" applyAlignment="1">
      <alignment horizontal="left" vertical="center"/>
      <protection/>
    </xf>
    <xf numFmtId="0" fontId="25" fillId="0" borderId="14" xfId="33" applyFont="1" applyFill="1" applyBorder="1" applyAlignment="1">
      <alignment wrapText="1"/>
      <protection/>
    </xf>
    <xf numFmtId="0" fontId="4" fillId="32" borderId="14" xfId="54" applyFont="1" applyFill="1" applyBorder="1" applyAlignment="1">
      <alignment horizontal="left" vertical="top" wrapText="1"/>
      <protection/>
    </xf>
    <xf numFmtId="0" fontId="23" fillId="0" borderId="17" xfId="33" applyFont="1" applyFill="1" applyBorder="1" applyAlignment="1">
      <alignment horizontal="left" vertical="center" wrapText="1"/>
      <protection/>
    </xf>
    <xf numFmtId="0" fontId="25" fillId="0" borderId="14" xfId="33" applyFont="1" applyFill="1" applyBorder="1" applyAlignment="1">
      <alignment vertical="center" wrapText="1"/>
      <protection/>
    </xf>
    <xf numFmtId="0" fontId="4" fillId="32" borderId="44" xfId="54" applyFont="1" applyFill="1" applyBorder="1" applyAlignment="1">
      <alignment horizontal="center" vertical="top" wrapText="1"/>
      <protection/>
    </xf>
    <xf numFmtId="0" fontId="4" fillId="32" borderId="45" xfId="54" applyFont="1" applyFill="1" applyBorder="1" applyAlignment="1">
      <alignment horizontal="center" vertical="top" wrapText="1"/>
      <protection/>
    </xf>
    <xf numFmtId="0" fontId="25" fillId="0" borderId="14" xfId="33" applyFont="1" applyFill="1" applyBorder="1" applyAlignment="1">
      <alignment horizontal="left" vertical="center" wrapText="1"/>
      <protection/>
    </xf>
    <xf numFmtId="0" fontId="25" fillId="0" borderId="64" xfId="33" applyFont="1" applyFill="1" applyBorder="1" applyAlignment="1">
      <alignment horizontal="center" vertical="center" wrapText="1"/>
      <protection/>
    </xf>
    <xf numFmtId="0" fontId="25" fillId="0" borderId="17" xfId="33" applyFont="1" applyFill="1" applyBorder="1" applyAlignment="1">
      <alignment horizontal="center" vertical="center" wrapText="1"/>
      <protection/>
    </xf>
    <xf numFmtId="0" fontId="25" fillId="0" borderId="46" xfId="33" applyFont="1" applyFill="1" applyBorder="1" applyAlignment="1">
      <alignment horizontal="center" vertical="center" wrapText="1"/>
      <protection/>
    </xf>
    <xf numFmtId="0" fontId="4" fillId="32" borderId="45" xfId="54" applyFont="1" applyFill="1" applyBorder="1" applyAlignment="1">
      <alignment horizontal="left" vertical="top" wrapText="1"/>
      <protection/>
    </xf>
    <xf numFmtId="0" fontId="3" fillId="32" borderId="14" xfId="54" applyFont="1" applyFill="1" applyBorder="1" applyAlignment="1">
      <alignment horizontal="left" vertical="top" wrapText="1"/>
      <protection/>
    </xf>
    <xf numFmtId="0" fontId="23" fillId="0" borderId="37" xfId="33" applyFont="1" applyFill="1" applyBorder="1" applyAlignment="1">
      <alignment horizontal="center" vertical="center" wrapText="1"/>
      <protection/>
    </xf>
    <xf numFmtId="0" fontId="23" fillId="0" borderId="70" xfId="33" applyFont="1" applyFill="1" applyBorder="1" applyAlignment="1">
      <alignment horizontal="center" vertical="center" wrapText="1"/>
      <protection/>
    </xf>
    <xf numFmtId="0" fontId="23" fillId="0" borderId="65" xfId="33" applyFont="1" applyFill="1" applyBorder="1" applyAlignment="1">
      <alignment horizontal="center" vertical="center" wrapText="1"/>
      <protection/>
    </xf>
    <xf numFmtId="0" fontId="25" fillId="0" borderId="50" xfId="33" applyFont="1" applyFill="1" applyBorder="1" applyAlignment="1">
      <alignment wrapText="1"/>
      <protection/>
    </xf>
    <xf numFmtId="0" fontId="25" fillId="0" borderId="40" xfId="33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15" xfId="0" applyFont="1" applyBorder="1" applyAlignment="1">
      <alignment horizontal="center" textRotation="90"/>
    </xf>
    <xf numFmtId="0" fontId="12" fillId="0" borderId="45" xfId="0" applyFont="1" applyBorder="1" applyAlignment="1">
      <alignment horizontal="center" textRotation="90"/>
    </xf>
    <xf numFmtId="0" fontId="16" fillId="0" borderId="0" xfId="0" applyFont="1" applyAlignment="1">
      <alignment horizontal="left"/>
    </xf>
    <xf numFmtId="0" fontId="12" fillId="0" borderId="14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4" xfId="0" applyFont="1" applyBorder="1" applyAlignment="1">
      <alignment horizontal="left"/>
    </xf>
    <xf numFmtId="0" fontId="14" fillId="0" borderId="71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2" fillId="0" borderId="14" xfId="0" applyFont="1" applyBorder="1" applyAlignment="1">
      <alignment horizont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\&#1060;&#1043;&#1054;&#1057;\&#1058;&#1088;&#1072;&#1082;&#1090;&#1086;&#1088;&#1080;&#1089;&#1090;&#1099;\&#1059;&#1055;%20&#1058;&#1088;&#1072;&#1082;&#1090;&#1086;&#1088;&#1080;&#1089;&#1090;&#1099;%20&#1043;&#1086;&#1090;&#1086;&#1074;&#1099;&#1081;\&#1043;&#1086;&#1090;&#1086;&#1074;\&#1050;&#1086;&#1087;&#1080;&#1103;%20&#1058;&#1088;&#1072;&#1082;&#1090;&#1086;&#1088;&#1080;&#1089;&#1090;&#1099;%20&#1090;&#1077;&#1093;&#1085;&#1080;&#1095;&#1077;&#1089;&#1082;&#1080;&#108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ные"/>
      <sheetName val="План уч проц"/>
      <sheetName val="Лист3"/>
      <sheetName val="Пояснительная записка"/>
      <sheetName val="Перечень кабинетов"/>
      <sheetName val="Календарный график"/>
    </sheetNames>
    <sheetDataSet>
      <sheetData sheetId="3">
        <row r="1">
          <cell r="C1">
            <v>1</v>
          </cell>
          <cell r="D1">
            <v>5</v>
          </cell>
        </row>
        <row r="2">
          <cell r="A2" t="str">
            <v>очная</v>
          </cell>
          <cell r="C2">
            <v>2</v>
          </cell>
          <cell r="D2">
            <v>10</v>
          </cell>
          <cell r="E2" t="str">
            <v>основного общего образования</v>
          </cell>
        </row>
        <row r="3">
          <cell r="A3" t="str">
            <v>заочная</v>
          </cell>
          <cell r="C3">
            <v>3</v>
          </cell>
          <cell r="E3" t="str">
            <v>начального профессионального образования</v>
          </cell>
          <cell r="J3" t="str">
            <v>по программе базовой подготовки</v>
          </cell>
        </row>
        <row r="4">
          <cell r="A4" t="str">
            <v>очно-заочная</v>
          </cell>
          <cell r="C4">
            <v>4</v>
          </cell>
          <cell r="E4" t="str">
            <v>среднего (полного) общего образования</v>
          </cell>
          <cell r="J4" t="str">
            <v>по программе углубленной подготовки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0</v>
          </cell>
          <cell r="J7" t="str">
            <v>по  специальности среднего профессионального образования</v>
          </cell>
        </row>
        <row r="8">
          <cell r="J8" t="str">
            <v>по  профессии начального профессионального образования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AU37"/>
  <sheetViews>
    <sheetView view="pageBreakPreview" zoomScale="90" zoomScaleNormal="80" zoomScaleSheetLayoutView="90" zoomScalePageLayoutView="0" workbookViewId="0" topLeftCell="A1">
      <selection activeCell="AF21" sqref="AF21"/>
    </sheetView>
  </sheetViews>
  <sheetFormatPr defaultColWidth="2.57421875" defaultRowHeight="15"/>
  <cols>
    <col min="1" max="34" width="2.57421875" style="0" customWidth="1"/>
    <col min="35" max="35" width="1.421875" style="0" customWidth="1"/>
    <col min="36" max="36" width="2.57421875" style="0" hidden="1" customWidth="1"/>
    <col min="37" max="43" width="2.57421875" style="0" customWidth="1"/>
    <col min="44" max="44" width="0.9921875" style="0" customWidth="1"/>
    <col min="45" max="45" width="3.7109375" style="0" customWidth="1"/>
    <col min="46" max="47" width="2.57421875" style="0" hidden="1" customWidth="1"/>
  </cols>
  <sheetData>
    <row r="2" spans="37:47" ht="15.75">
      <c r="AK2" s="170" t="s">
        <v>11</v>
      </c>
      <c r="AL2" s="170"/>
      <c r="AM2" s="170"/>
      <c r="AN2" s="170"/>
      <c r="AO2" s="170"/>
      <c r="AP2" s="170"/>
      <c r="AQ2" s="170"/>
      <c r="AR2" s="170"/>
      <c r="AS2" s="170"/>
      <c r="AT2" s="170"/>
      <c r="AU2" s="6"/>
    </row>
    <row r="3" spans="11:47" ht="18.75">
      <c r="K3" s="1"/>
      <c r="AK3" s="170" t="s">
        <v>12</v>
      </c>
      <c r="AL3" s="170"/>
      <c r="AM3" s="170"/>
      <c r="AN3" s="170"/>
      <c r="AO3" s="170"/>
      <c r="AP3" s="170"/>
      <c r="AQ3" s="170"/>
      <c r="AR3" s="170"/>
      <c r="AS3" s="170"/>
      <c r="AT3" s="170"/>
      <c r="AU3" s="6"/>
    </row>
    <row r="4" spans="1:47" ht="15.75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73" t="s">
        <v>88</v>
      </c>
      <c r="AL4" s="170"/>
      <c r="AM4" s="170"/>
      <c r="AN4" s="170"/>
      <c r="AO4" s="170"/>
      <c r="AP4" s="170"/>
      <c r="AQ4" s="170"/>
      <c r="AR4" s="170"/>
      <c r="AS4" s="170"/>
      <c r="AT4" s="170"/>
      <c r="AU4" s="170"/>
    </row>
    <row r="5" spans="1:47" ht="15.75">
      <c r="A5" s="5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73" t="s">
        <v>89</v>
      </c>
      <c r="AL5" s="170"/>
      <c r="AM5" s="170"/>
      <c r="AN5" s="170"/>
      <c r="AO5" s="170"/>
      <c r="AP5" s="170"/>
      <c r="AQ5" s="170"/>
      <c r="AR5" s="170"/>
      <c r="AS5" s="170"/>
      <c r="AT5" s="170"/>
      <c r="AU5" s="170"/>
    </row>
    <row r="6" spans="1:47" ht="16.5" thickBot="1">
      <c r="A6" s="5"/>
      <c r="B6" s="5"/>
      <c r="C6" s="5"/>
      <c r="D6" s="5"/>
      <c r="E6" s="5"/>
      <c r="F6" s="5"/>
      <c r="G6" s="5"/>
      <c r="H6" s="5"/>
      <c r="I6" s="5"/>
      <c r="J6" s="5"/>
      <c r="K6" s="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7" t="s">
        <v>13</v>
      </c>
      <c r="AL6" s="174"/>
      <c r="AM6" s="174"/>
      <c r="AN6" s="8" t="s">
        <v>14</v>
      </c>
      <c r="AO6" s="174"/>
      <c r="AP6" s="174"/>
      <c r="AQ6" s="174"/>
      <c r="AR6" s="175">
        <v>2017</v>
      </c>
      <c r="AS6" s="175"/>
      <c r="AT6" s="9"/>
      <c r="AU6" s="10" t="s">
        <v>15</v>
      </c>
    </row>
    <row r="7" spans="1:47" ht="15.75">
      <c r="A7" s="5"/>
      <c r="B7" s="5"/>
      <c r="C7" s="5"/>
      <c r="D7" s="5"/>
      <c r="E7" s="5"/>
      <c r="F7" s="5"/>
      <c r="G7" s="5"/>
      <c r="H7" s="5"/>
      <c r="I7" s="5"/>
      <c r="J7" s="5"/>
      <c r="K7" s="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5.75">
      <c r="A8" s="5"/>
      <c r="B8" s="5"/>
      <c r="C8" s="5"/>
      <c r="D8" s="5"/>
      <c r="E8" s="5"/>
      <c r="F8" s="5"/>
      <c r="G8" s="5"/>
      <c r="H8" s="5"/>
      <c r="I8" s="5"/>
      <c r="J8" s="5"/>
      <c r="K8" s="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5.75">
      <c r="A9" s="5"/>
      <c r="B9" s="5"/>
      <c r="C9" s="5"/>
      <c r="D9" s="5"/>
      <c r="E9" s="5"/>
      <c r="F9" s="5"/>
      <c r="G9" s="5"/>
      <c r="H9" s="5"/>
      <c r="I9" s="5"/>
      <c r="J9" s="5"/>
      <c r="K9" s="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2"/>
      <c r="L12" s="5"/>
      <c r="M12" s="5"/>
      <c r="N12" s="5"/>
      <c r="O12" s="172" t="s">
        <v>16</v>
      </c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5.75">
      <c r="A13" s="5"/>
      <c r="B13" s="176" t="s">
        <v>85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0"/>
      <c r="AS13" s="10"/>
      <c r="AT13" s="5"/>
      <c r="AU13" s="5"/>
    </row>
    <row r="14" spans="1:47" ht="15.75">
      <c r="A14" s="5"/>
      <c r="B14" s="10"/>
      <c r="C14" s="176" t="s">
        <v>81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5"/>
      <c r="AU14" s="5"/>
    </row>
    <row r="15" spans="1:47" ht="15.75">
      <c r="A15" s="5"/>
      <c r="B15" s="5"/>
      <c r="C15" s="5"/>
      <c r="D15" s="5"/>
      <c r="E15" s="5"/>
      <c r="F15" s="5"/>
      <c r="G15" s="5"/>
      <c r="H15" s="5"/>
      <c r="I15" s="5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5"/>
      <c r="AQ15" s="5"/>
      <c r="AR15" s="5"/>
      <c r="AS15" s="5"/>
      <c r="AT15" s="5"/>
      <c r="AU15" s="5"/>
    </row>
    <row r="16" spans="1:36" ht="15.75">
      <c r="A16" s="5"/>
      <c r="B16" s="5"/>
      <c r="C16" s="5"/>
      <c r="D16" s="5"/>
      <c r="E16" s="5"/>
      <c r="F16" s="5"/>
      <c r="G16" s="5"/>
      <c r="H16" s="5"/>
      <c r="I16" s="5"/>
      <c r="J16" s="37" t="s">
        <v>95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</row>
    <row r="17" spans="1:47" ht="15.75">
      <c r="A17" s="5"/>
      <c r="B17" s="5"/>
      <c r="C17" s="5"/>
      <c r="D17" s="5"/>
      <c r="E17" s="5"/>
      <c r="J17" s="18"/>
      <c r="K17" s="18"/>
      <c r="L17" s="37" t="s">
        <v>96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5.75">
      <c r="A18" s="5"/>
      <c r="B18" s="5"/>
      <c r="C18" s="5"/>
      <c r="D18" s="5"/>
      <c r="E18" s="5"/>
      <c r="F18" s="18"/>
      <c r="G18" s="18"/>
      <c r="H18" s="18"/>
      <c r="I18" s="18"/>
      <c r="J18" s="18"/>
      <c r="K18" s="18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1:47" ht="15.75">
      <c r="A19" s="5"/>
      <c r="B19" s="5"/>
      <c r="C19" s="5"/>
      <c r="D19" s="5"/>
      <c r="E19" s="5"/>
      <c r="F19" s="177" t="s">
        <v>90</v>
      </c>
      <c r="G19" s="171"/>
      <c r="H19" s="171"/>
      <c r="I19" s="171"/>
      <c r="J19" s="19"/>
      <c r="K19" s="177" t="s">
        <v>91</v>
      </c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1:47" ht="15.75">
      <c r="A20" s="5"/>
      <c r="B20" s="5"/>
      <c r="C20" s="5"/>
      <c r="D20" s="5"/>
      <c r="E20" s="5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1:47" ht="15.75">
      <c r="A21" s="5"/>
      <c r="B21" s="5"/>
      <c r="C21" s="5"/>
      <c r="D21" s="5"/>
      <c r="E21" s="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1:47" ht="15.75">
      <c r="A22" s="5"/>
      <c r="B22" s="5"/>
      <c r="C22" s="5"/>
      <c r="D22" s="5"/>
      <c r="E22" s="5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1:47" ht="15.75">
      <c r="A23" s="5"/>
      <c r="B23" s="5"/>
      <c r="C23" s="5"/>
      <c r="D23" s="5"/>
      <c r="E23" s="5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1:47" ht="15.75">
      <c r="A24" s="5"/>
      <c r="B24" s="5"/>
      <c r="C24" s="5"/>
      <c r="D24" s="5"/>
      <c r="E24" s="5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1:47" ht="15.75">
      <c r="A25" s="5"/>
      <c r="B25" s="5"/>
      <c r="C25" s="5"/>
      <c r="D25" s="5"/>
      <c r="E25" s="5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81" t="s">
        <v>19</v>
      </c>
      <c r="AB25" s="181"/>
      <c r="AC25" s="181"/>
      <c r="AD25" s="181"/>
      <c r="AE25" s="181"/>
      <c r="AF25" s="181"/>
      <c r="AG25" s="181"/>
      <c r="AH25" s="181"/>
      <c r="AI25" s="178" t="s">
        <v>92</v>
      </c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9"/>
    </row>
    <row r="26" spans="1:47" ht="15.75">
      <c r="A26" s="5"/>
      <c r="B26" s="5"/>
      <c r="C26" s="5"/>
      <c r="D26" s="5"/>
      <c r="E26" s="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78" t="s">
        <v>93</v>
      </c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9"/>
    </row>
    <row r="27" spans="1:47" ht="15.75">
      <c r="A27" s="5"/>
      <c r="B27" s="5"/>
      <c r="C27" s="5"/>
      <c r="D27" s="5"/>
      <c r="E27" s="5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80" t="s">
        <v>20</v>
      </c>
      <c r="AB27" s="180"/>
      <c r="AC27" s="180"/>
      <c r="AD27" s="180"/>
      <c r="AE27" s="180"/>
      <c r="AF27" s="180"/>
      <c r="AG27" s="180"/>
      <c r="AH27" s="180"/>
      <c r="AI27" s="180"/>
      <c r="AJ27" s="179" t="s">
        <v>21</v>
      </c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9"/>
    </row>
    <row r="28" spans="1:47" ht="15.75">
      <c r="A28" s="5"/>
      <c r="B28" s="5"/>
      <c r="C28" s="5"/>
      <c r="D28" s="5"/>
      <c r="E28" s="5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80" t="s">
        <v>25</v>
      </c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20"/>
      <c r="AN28" s="179">
        <v>3</v>
      </c>
      <c r="AO28" s="179"/>
      <c r="AP28" s="19" t="s">
        <v>15</v>
      </c>
      <c r="AQ28" s="179">
        <v>10</v>
      </c>
      <c r="AR28" s="179"/>
      <c r="AS28" s="182" t="s">
        <v>24</v>
      </c>
      <c r="AT28" s="182"/>
      <c r="AU28" s="182"/>
    </row>
    <row r="29" spans="1:47" ht="15.75">
      <c r="A29" s="5"/>
      <c r="B29" s="5"/>
      <c r="C29" s="5"/>
      <c r="D29" s="5"/>
      <c r="E29" s="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85" t="s">
        <v>26</v>
      </c>
      <c r="AB29" s="185"/>
      <c r="AC29" s="185"/>
      <c r="AD29" s="185"/>
      <c r="AE29" s="179" t="s">
        <v>27</v>
      </c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</row>
    <row r="30" spans="1:47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83" t="s">
        <v>80</v>
      </c>
      <c r="AB30" s="183"/>
      <c r="AC30" s="183"/>
      <c r="AD30" s="183"/>
      <c r="AE30" s="5"/>
      <c r="AF30" s="184" t="s">
        <v>94</v>
      </c>
      <c r="AG30" s="183"/>
      <c r="AH30" s="183"/>
      <c r="AI30" s="183"/>
      <c r="AJ30" s="183"/>
      <c r="AK30" s="183"/>
      <c r="AL30" s="183"/>
      <c r="AM30" s="183"/>
      <c r="AN30" s="183"/>
      <c r="AO30" s="183"/>
      <c r="AP30" s="5"/>
      <c r="AQ30" s="5"/>
      <c r="AR30" s="5"/>
      <c r="AS30" s="5"/>
      <c r="AT30" s="5"/>
      <c r="AU30" s="5"/>
    </row>
    <row r="31" spans="1:47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</sheetData>
  <sheetProtection selectLockedCells="1"/>
  <mergeCells count="28">
    <mergeCell ref="AA28:AL28"/>
    <mergeCell ref="AS28:AU28"/>
    <mergeCell ref="AQ28:AR28"/>
    <mergeCell ref="AN28:AO28"/>
    <mergeCell ref="AA30:AD30"/>
    <mergeCell ref="AF30:AO30"/>
    <mergeCell ref="AA29:AD29"/>
    <mergeCell ref="AE29:AU29"/>
    <mergeCell ref="F19:I19"/>
    <mergeCell ref="AA26:AT26"/>
    <mergeCell ref="AK4:AU4"/>
    <mergeCell ref="AA27:AI27"/>
    <mergeCell ref="AJ27:AT27"/>
    <mergeCell ref="J15:AO15"/>
    <mergeCell ref="K19:AK19"/>
    <mergeCell ref="AA25:AH25"/>
    <mergeCell ref="AI25:AT25"/>
    <mergeCell ref="L18:AL18"/>
    <mergeCell ref="AK3:AT3"/>
    <mergeCell ref="AK2:AT2"/>
    <mergeCell ref="J20:AK20"/>
    <mergeCell ref="O12:Y12"/>
    <mergeCell ref="AK5:AU5"/>
    <mergeCell ref="AL6:AM6"/>
    <mergeCell ref="AR6:AS6"/>
    <mergeCell ref="B13:AQ13"/>
    <mergeCell ref="AO6:AQ6"/>
    <mergeCell ref="C14:AS14"/>
  </mergeCells>
  <dataValidations count="6">
    <dataValidation type="list" allowBlank="1" showInputMessage="1" showErrorMessage="1" sqref="AJ27:AT27">
      <formula1>очная</formula1>
    </dataValidation>
    <dataValidation type="list" allowBlank="1" showInputMessage="1" showErrorMessage="1" sqref="AN28:AO28">
      <formula1>год</formula1>
    </dataValidation>
    <dataValidation type="list" allowBlank="1" showInputMessage="1" showErrorMessage="1" sqref="AQ28:AR28">
      <formula1>мес</formula1>
    </dataValidation>
    <dataValidation type="list" allowBlank="1" showInputMessage="1" showErrorMessage="1" sqref="AE29">
      <formula1>образ</formula1>
    </dataValidation>
    <dataValidation type="list" allowBlank="1" showInputMessage="1" showErrorMessage="1" sqref="J20:AK20">
      <formula1>прог</formula1>
    </dataValidation>
    <dataValidation type="list" allowBlank="1" showInputMessage="1" showErrorMessage="1" sqref="J15:AO15">
      <formula1>уров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L18"/>
  <sheetViews>
    <sheetView view="pageBreakPreview" zoomScaleNormal="70" zoomScaleSheetLayoutView="100" zoomScalePageLayoutView="0" workbookViewId="0" topLeftCell="A1">
      <selection activeCell="B11" sqref="B11:H11"/>
    </sheetView>
  </sheetViews>
  <sheetFormatPr defaultColWidth="9.140625" defaultRowHeight="15"/>
  <cols>
    <col min="1" max="1" width="13.8515625" style="0" customWidth="1"/>
    <col min="2" max="2" width="15.8515625" style="0" customWidth="1"/>
    <col min="3" max="3" width="13.140625" style="0" customWidth="1"/>
    <col min="4" max="5" width="14.421875" style="0" customWidth="1"/>
    <col min="6" max="6" width="17.57421875" style="0" customWidth="1"/>
    <col min="7" max="7" width="17.421875" style="0" customWidth="1"/>
    <col min="8" max="8" width="14.8515625" style="0" customWidth="1"/>
  </cols>
  <sheetData>
    <row r="1" spans="1:9" ht="18.75">
      <c r="A1" s="191" t="s">
        <v>44</v>
      </c>
      <c r="B1" s="191"/>
      <c r="C1" s="191"/>
      <c r="D1" s="191"/>
      <c r="E1" s="191"/>
      <c r="F1" s="191"/>
      <c r="G1" s="191"/>
      <c r="H1" s="191"/>
      <c r="I1" s="191"/>
    </row>
    <row r="2" ht="15.75" thickBot="1"/>
    <row r="3" spans="1:9" ht="45" customHeight="1" thickBot="1">
      <c r="A3" s="186" t="s">
        <v>32</v>
      </c>
      <c r="B3" s="189" t="s">
        <v>33</v>
      </c>
      <c r="C3" s="186" t="s">
        <v>34</v>
      </c>
      <c r="D3" s="193" t="s">
        <v>35</v>
      </c>
      <c r="E3" s="194"/>
      <c r="F3" s="186" t="s">
        <v>36</v>
      </c>
      <c r="G3" s="186" t="s">
        <v>37</v>
      </c>
      <c r="H3" s="186" t="s">
        <v>38</v>
      </c>
      <c r="I3" s="186" t="s">
        <v>10</v>
      </c>
    </row>
    <row r="4" spans="1:9" ht="43.5" customHeight="1">
      <c r="A4" s="187"/>
      <c r="B4" s="192"/>
      <c r="C4" s="187"/>
      <c r="D4" s="189" t="s">
        <v>39</v>
      </c>
      <c r="E4" s="11" t="s">
        <v>40</v>
      </c>
      <c r="F4" s="187"/>
      <c r="G4" s="187"/>
      <c r="H4" s="187"/>
      <c r="I4" s="187"/>
    </row>
    <row r="5" spans="1:9" ht="42.75" customHeight="1" thickBot="1">
      <c r="A5" s="188"/>
      <c r="B5" s="190"/>
      <c r="C5" s="188"/>
      <c r="D5" s="190"/>
      <c r="E5" s="35" t="s">
        <v>41</v>
      </c>
      <c r="F5" s="188"/>
      <c r="G5" s="188"/>
      <c r="H5" s="188"/>
      <c r="I5" s="188"/>
    </row>
    <row r="6" spans="1:9" ht="19.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</row>
    <row r="7" spans="1:9" ht="19.5" thickBot="1">
      <c r="A7" s="16" t="s">
        <v>42</v>
      </c>
      <c r="B7" s="14">
        <v>35</v>
      </c>
      <c r="C7" s="15">
        <v>2</v>
      </c>
      <c r="D7" s="15">
        <v>2</v>
      </c>
      <c r="E7" s="15"/>
      <c r="F7" s="15">
        <v>2</v>
      </c>
      <c r="G7" s="15"/>
      <c r="H7" s="15">
        <v>11</v>
      </c>
      <c r="I7" s="15">
        <v>52</v>
      </c>
    </row>
    <row r="8" spans="1:9" ht="19.5" thickBot="1">
      <c r="A8" s="16" t="s">
        <v>43</v>
      </c>
      <c r="B8" s="14">
        <v>33</v>
      </c>
      <c r="C8" s="15">
        <v>4</v>
      </c>
      <c r="D8" s="15">
        <v>2</v>
      </c>
      <c r="E8" s="15"/>
      <c r="F8" s="15">
        <v>2</v>
      </c>
      <c r="G8" s="15"/>
      <c r="H8" s="15">
        <v>11</v>
      </c>
      <c r="I8" s="15">
        <v>52</v>
      </c>
    </row>
    <row r="9" spans="1:9" ht="19.5" thickBot="1">
      <c r="A9" s="16" t="s">
        <v>2</v>
      </c>
      <c r="B9" s="14">
        <v>28</v>
      </c>
      <c r="C9" s="15">
        <v>2</v>
      </c>
      <c r="D9" s="15">
        <v>9</v>
      </c>
      <c r="E9" s="15"/>
      <c r="F9" s="15">
        <v>2</v>
      </c>
      <c r="G9" s="15"/>
      <c r="H9" s="15">
        <v>11</v>
      </c>
      <c r="I9" s="15">
        <v>52</v>
      </c>
    </row>
    <row r="10" spans="1:9" ht="19.5" thickBot="1">
      <c r="A10" s="16" t="s">
        <v>97</v>
      </c>
      <c r="B10" s="14">
        <v>17</v>
      </c>
      <c r="C10" s="15">
        <v>8</v>
      </c>
      <c r="D10" s="15">
        <v>12</v>
      </c>
      <c r="E10" s="15"/>
      <c r="F10" s="15">
        <v>2</v>
      </c>
      <c r="G10" s="15">
        <v>2</v>
      </c>
      <c r="H10" s="15">
        <v>2</v>
      </c>
      <c r="I10" s="15">
        <v>43</v>
      </c>
    </row>
    <row r="11" spans="1:9" ht="19.5" thickBot="1">
      <c r="A11" s="16" t="s">
        <v>10</v>
      </c>
      <c r="B11" s="14">
        <f aca="true" t="shared" si="0" ref="B11:I11">SUM(B7:B10)</f>
        <v>113</v>
      </c>
      <c r="C11" s="14">
        <v>16</v>
      </c>
      <c r="D11" s="14">
        <f t="shared" si="0"/>
        <v>25</v>
      </c>
      <c r="E11" s="14">
        <f t="shared" si="0"/>
        <v>0</v>
      </c>
      <c r="F11" s="14">
        <f t="shared" si="0"/>
        <v>8</v>
      </c>
      <c r="G11" s="14">
        <v>2</v>
      </c>
      <c r="H11" s="14">
        <f t="shared" si="0"/>
        <v>35</v>
      </c>
      <c r="I11" s="14">
        <f t="shared" si="0"/>
        <v>199</v>
      </c>
    </row>
    <row r="12" spans="10:12" ht="15">
      <c r="J12" s="17"/>
      <c r="K12" s="17"/>
      <c r="L12" s="17"/>
    </row>
    <row r="13" spans="10:12" ht="15">
      <c r="J13" s="17"/>
      <c r="K13" s="17"/>
      <c r="L13" s="17"/>
    </row>
    <row r="14" spans="10:12" ht="15">
      <c r="J14" s="17"/>
      <c r="K14" s="17"/>
      <c r="L14" s="17"/>
    </row>
    <row r="15" spans="10:12" ht="15">
      <c r="J15" s="17"/>
      <c r="K15" s="17"/>
      <c r="L15" s="17"/>
    </row>
    <row r="16" spans="10:12" ht="15">
      <c r="J16" s="17"/>
      <c r="K16" s="17"/>
      <c r="L16" s="17"/>
    </row>
    <row r="17" spans="10:12" ht="15">
      <c r="J17" s="17"/>
      <c r="K17" s="17"/>
      <c r="L17" s="17"/>
    </row>
    <row r="18" spans="10:12" ht="15">
      <c r="J18" s="17"/>
      <c r="K18" s="17"/>
      <c r="L18" s="17"/>
    </row>
  </sheetData>
  <sheetProtection selectLockedCells="1"/>
  <mergeCells count="10">
    <mergeCell ref="H3:H5"/>
    <mergeCell ref="I3:I5"/>
    <mergeCell ref="D4:D5"/>
    <mergeCell ref="A1:I1"/>
    <mergeCell ref="A3:A5"/>
    <mergeCell ref="B3:B5"/>
    <mergeCell ref="C3:C5"/>
    <mergeCell ref="D3:E3"/>
    <mergeCell ref="F3:F5"/>
    <mergeCell ref="G3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tabSelected="1" view="pageLayout" zoomScaleNormal="25" zoomScaleSheetLayoutView="25" workbookViewId="0" topLeftCell="C70">
      <selection activeCell="J85" sqref="J85:L85"/>
    </sheetView>
  </sheetViews>
  <sheetFormatPr defaultColWidth="8.7109375" defaultRowHeight="15" customHeight="1"/>
  <cols>
    <col min="1" max="1" width="20.57421875" style="46" customWidth="1"/>
    <col min="2" max="2" width="10.8515625" style="46" customWidth="1"/>
    <col min="3" max="3" width="39.140625" style="46" customWidth="1"/>
    <col min="4" max="4" width="5.00390625" style="46" customWidth="1"/>
    <col min="5" max="5" width="7.00390625" style="46" customWidth="1"/>
    <col min="6" max="6" width="5.57421875" style="46" customWidth="1"/>
    <col min="7" max="7" width="10.00390625" style="46" customWidth="1"/>
    <col min="8" max="8" width="10.7109375" style="46" customWidth="1"/>
    <col min="9" max="9" width="9.57421875" style="46" customWidth="1"/>
    <col min="10" max="11" width="11.140625" style="46" customWidth="1"/>
    <col min="12" max="12" width="7.8515625" style="46" customWidth="1"/>
    <col min="13" max="13" width="5.57421875" style="46" customWidth="1"/>
    <col min="14" max="14" width="5.8515625" style="46" customWidth="1"/>
    <col min="15" max="16" width="6.421875" style="157" customWidth="1"/>
    <col min="17" max="17" width="6.8515625" style="157" customWidth="1"/>
    <col min="18" max="18" width="7.00390625" style="157" customWidth="1"/>
    <col min="19" max="19" width="6.8515625" style="157" customWidth="1"/>
    <col min="20" max="20" width="6.421875" style="158" customWidth="1"/>
    <col min="21" max="21" width="6.7109375" style="158" customWidth="1"/>
    <col min="22" max="22" width="6.57421875" style="158" customWidth="1"/>
    <col min="23" max="23" width="6.57421875" style="159" customWidth="1"/>
    <col min="24" max="16384" width="8.7109375" style="46" customWidth="1"/>
  </cols>
  <sheetData>
    <row r="1" spans="1:23" ht="20.25" customHeight="1" thickBot="1">
      <c r="A1" s="195" t="s">
        <v>125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45"/>
    </row>
    <row r="2" spans="1:23" ht="21" customHeight="1" thickBot="1">
      <c r="A2" s="196" t="s">
        <v>126</v>
      </c>
      <c r="B2" s="198" t="s">
        <v>127</v>
      </c>
      <c r="C2" s="198" t="s">
        <v>0</v>
      </c>
      <c r="D2" s="198" t="s">
        <v>128</v>
      </c>
      <c r="E2" s="198"/>
      <c r="F2" s="198"/>
      <c r="G2" s="200" t="s">
        <v>129</v>
      </c>
      <c r="H2" s="198" t="s">
        <v>1</v>
      </c>
      <c r="I2" s="198"/>
      <c r="J2" s="198"/>
      <c r="K2" s="198"/>
      <c r="L2" s="198"/>
      <c r="M2" s="198"/>
      <c r="N2" s="198"/>
      <c r="O2" s="209" t="s">
        <v>45</v>
      </c>
      <c r="P2" s="210"/>
      <c r="Q2" s="210"/>
      <c r="R2" s="210"/>
      <c r="S2" s="210"/>
      <c r="T2" s="210"/>
      <c r="U2" s="210"/>
      <c r="V2" s="211"/>
      <c r="W2" s="45"/>
    </row>
    <row r="3" spans="1:23" ht="18.75" customHeight="1">
      <c r="A3" s="197"/>
      <c r="B3" s="199"/>
      <c r="C3" s="199"/>
      <c r="D3" s="199"/>
      <c r="E3" s="199"/>
      <c r="F3" s="199"/>
      <c r="G3" s="201"/>
      <c r="H3" s="199" t="s">
        <v>130</v>
      </c>
      <c r="I3" s="199"/>
      <c r="J3" s="199"/>
      <c r="K3" s="199"/>
      <c r="L3" s="199"/>
      <c r="M3" s="199"/>
      <c r="N3" s="206"/>
      <c r="O3" s="207" t="s">
        <v>131</v>
      </c>
      <c r="P3" s="208"/>
      <c r="Q3" s="207" t="s">
        <v>132</v>
      </c>
      <c r="R3" s="208"/>
      <c r="S3" s="207" t="s">
        <v>133</v>
      </c>
      <c r="T3" s="208"/>
      <c r="U3" s="207" t="s">
        <v>134</v>
      </c>
      <c r="V3" s="208"/>
      <c r="W3" s="45"/>
    </row>
    <row r="4" spans="1:23" ht="57.75" customHeight="1">
      <c r="A4" s="197"/>
      <c r="B4" s="199"/>
      <c r="C4" s="199"/>
      <c r="D4" s="199"/>
      <c r="E4" s="199"/>
      <c r="F4" s="199"/>
      <c r="G4" s="201"/>
      <c r="H4" s="199"/>
      <c r="I4" s="199"/>
      <c r="J4" s="199"/>
      <c r="K4" s="199"/>
      <c r="L4" s="199"/>
      <c r="M4" s="199"/>
      <c r="N4" s="206"/>
      <c r="O4" s="48" t="s">
        <v>3</v>
      </c>
      <c r="P4" s="49" t="s">
        <v>4</v>
      </c>
      <c r="Q4" s="48" t="s">
        <v>5</v>
      </c>
      <c r="R4" s="49" t="s">
        <v>6</v>
      </c>
      <c r="S4" s="48" t="s">
        <v>7</v>
      </c>
      <c r="T4" s="49" t="s">
        <v>135</v>
      </c>
      <c r="U4" s="48" t="s">
        <v>136</v>
      </c>
      <c r="V4" s="49" t="s">
        <v>137</v>
      </c>
      <c r="W4" s="45"/>
    </row>
    <row r="5" spans="1:23" ht="34.5" customHeight="1">
      <c r="A5" s="197"/>
      <c r="B5" s="199"/>
      <c r="C5" s="199"/>
      <c r="D5" s="199" t="s">
        <v>138</v>
      </c>
      <c r="E5" s="199" t="s">
        <v>139</v>
      </c>
      <c r="F5" s="199" t="s">
        <v>140</v>
      </c>
      <c r="G5" s="201"/>
      <c r="H5" s="199" t="s">
        <v>141</v>
      </c>
      <c r="I5" s="199" t="s">
        <v>142</v>
      </c>
      <c r="J5" s="199" t="s">
        <v>143</v>
      </c>
      <c r="K5" s="199"/>
      <c r="L5" s="201" t="s">
        <v>144</v>
      </c>
      <c r="M5" s="201" t="s">
        <v>145</v>
      </c>
      <c r="N5" s="214" t="s">
        <v>36</v>
      </c>
      <c r="O5" s="202">
        <v>17</v>
      </c>
      <c r="P5" s="204">
        <v>24</v>
      </c>
      <c r="Q5" s="202">
        <v>17</v>
      </c>
      <c r="R5" s="204">
        <v>24</v>
      </c>
      <c r="S5" s="202">
        <v>17</v>
      </c>
      <c r="T5" s="204">
        <v>24</v>
      </c>
      <c r="U5" s="202">
        <v>17</v>
      </c>
      <c r="V5" s="204">
        <v>22</v>
      </c>
      <c r="W5" s="45"/>
    </row>
    <row r="6" spans="1:23" ht="72" customHeight="1">
      <c r="A6" s="197"/>
      <c r="B6" s="199"/>
      <c r="C6" s="199"/>
      <c r="D6" s="199"/>
      <c r="E6" s="199"/>
      <c r="F6" s="199"/>
      <c r="G6" s="201"/>
      <c r="H6" s="199"/>
      <c r="I6" s="199"/>
      <c r="J6" s="47" t="s">
        <v>146</v>
      </c>
      <c r="K6" s="47" t="s">
        <v>147</v>
      </c>
      <c r="L6" s="201"/>
      <c r="M6" s="201"/>
      <c r="N6" s="214"/>
      <c r="O6" s="203"/>
      <c r="P6" s="205"/>
      <c r="Q6" s="203"/>
      <c r="R6" s="205"/>
      <c r="S6" s="203"/>
      <c r="T6" s="205"/>
      <c r="U6" s="203"/>
      <c r="V6" s="205"/>
      <c r="W6" s="45"/>
    </row>
    <row r="7" spans="1:23" ht="15" customHeight="1">
      <c r="A7" s="50">
        <v>1</v>
      </c>
      <c r="B7" s="51">
        <v>2</v>
      </c>
      <c r="C7" s="51">
        <v>3</v>
      </c>
      <c r="D7" s="212">
        <v>4</v>
      </c>
      <c r="E7" s="212"/>
      <c r="F7" s="212"/>
      <c r="G7" s="51">
        <v>5</v>
      </c>
      <c r="H7" s="51">
        <v>6</v>
      </c>
      <c r="I7" s="51">
        <v>7</v>
      </c>
      <c r="J7" s="51">
        <v>8</v>
      </c>
      <c r="K7" s="51">
        <v>9</v>
      </c>
      <c r="L7" s="51">
        <v>10</v>
      </c>
      <c r="M7" s="51">
        <v>11</v>
      </c>
      <c r="N7" s="52">
        <v>12</v>
      </c>
      <c r="O7" s="53">
        <v>13</v>
      </c>
      <c r="P7" s="54">
        <v>14</v>
      </c>
      <c r="Q7" s="53">
        <v>15</v>
      </c>
      <c r="R7" s="54">
        <v>16</v>
      </c>
      <c r="S7" s="55">
        <v>17</v>
      </c>
      <c r="T7" s="56">
        <v>18</v>
      </c>
      <c r="U7" s="55">
        <v>19</v>
      </c>
      <c r="V7" s="56">
        <v>20</v>
      </c>
      <c r="W7" s="45"/>
    </row>
    <row r="8" spans="1:23" s="62" customFormat="1" ht="16.5" thickBot="1">
      <c r="A8" s="57"/>
      <c r="B8" s="47" t="s">
        <v>8</v>
      </c>
      <c r="C8" s="58" t="s">
        <v>9</v>
      </c>
      <c r="D8" s="59"/>
      <c r="E8" s="59"/>
      <c r="F8" s="59"/>
      <c r="G8" s="60">
        <f>SUM(G9,G22,G26)</f>
        <v>2916</v>
      </c>
      <c r="H8" s="60">
        <f>SUM(H9,H22,H26,H35,)</f>
        <v>72</v>
      </c>
      <c r="I8" s="60">
        <f>SUM(I9,I22,I26)</f>
        <v>2628</v>
      </c>
      <c r="J8" s="60">
        <f>SUM(J9,J22,J26)</f>
        <v>1417</v>
      </c>
      <c r="K8" s="60">
        <f>SUM(K9,K22,K26)</f>
        <v>1211</v>
      </c>
      <c r="L8" s="60"/>
      <c r="M8" s="60">
        <f>SUM(M9,M22,M26,)</f>
        <v>144</v>
      </c>
      <c r="N8" s="61">
        <f aca="true" t="shared" si="0" ref="N8:V8">SUM(N9,N22,N26)</f>
        <v>72</v>
      </c>
      <c r="O8" s="160">
        <f t="shared" si="0"/>
        <v>476</v>
      </c>
      <c r="P8" s="161">
        <f t="shared" si="0"/>
        <v>604</v>
      </c>
      <c r="Q8" s="160">
        <f t="shared" si="0"/>
        <v>442</v>
      </c>
      <c r="R8" s="161">
        <f t="shared" si="0"/>
        <v>598</v>
      </c>
      <c r="S8" s="160">
        <f t="shared" si="0"/>
        <v>308</v>
      </c>
      <c r="T8" s="161">
        <f t="shared" si="0"/>
        <v>238</v>
      </c>
      <c r="U8" s="160">
        <f t="shared" si="0"/>
        <v>160</v>
      </c>
      <c r="V8" s="161">
        <f t="shared" si="0"/>
        <v>90</v>
      </c>
      <c r="W8" s="45"/>
    </row>
    <row r="9" spans="1:23" s="62" customFormat="1" ht="42.75">
      <c r="A9" s="57"/>
      <c r="B9" s="47" t="s">
        <v>148</v>
      </c>
      <c r="C9" s="63" t="s">
        <v>149</v>
      </c>
      <c r="D9" s="59"/>
      <c r="E9" s="59"/>
      <c r="F9" s="59"/>
      <c r="G9" s="64">
        <f>SUM(G10:G21)</f>
        <v>1816</v>
      </c>
      <c r="H9" s="64">
        <f>SUM(H10:H20)</f>
        <v>0</v>
      </c>
      <c r="I9" s="64">
        <f>SUM(J9:K9)</f>
        <v>1656</v>
      </c>
      <c r="J9" s="64">
        <f>SUM(J10:J21)</f>
        <v>862</v>
      </c>
      <c r="K9" s="64">
        <f>SUM(K10:K21)</f>
        <v>794</v>
      </c>
      <c r="L9" s="64"/>
      <c r="M9" s="64">
        <f>SUM(M10:M21)</f>
        <v>118</v>
      </c>
      <c r="N9" s="65">
        <f>SUM(N10:N21)</f>
        <v>42</v>
      </c>
      <c r="O9" s="164">
        <f aca="true" t="shared" si="1" ref="O9:V9">SUM(O10:O20)</f>
        <v>358</v>
      </c>
      <c r="P9" s="165">
        <f t="shared" si="1"/>
        <v>464</v>
      </c>
      <c r="Q9" s="164">
        <f t="shared" si="1"/>
        <v>308</v>
      </c>
      <c r="R9" s="165">
        <f t="shared" si="1"/>
        <v>384</v>
      </c>
      <c r="S9" s="164">
        <f t="shared" si="1"/>
        <v>112</v>
      </c>
      <c r="T9" s="165">
        <f>SUM(T18:T21)</f>
        <v>126</v>
      </c>
      <c r="U9" s="164">
        <f>SUM(U20:U21)</f>
        <v>64</v>
      </c>
      <c r="V9" s="165">
        <f t="shared" si="1"/>
        <v>0</v>
      </c>
      <c r="W9" s="45"/>
    </row>
    <row r="10" spans="1:23" ht="15.75">
      <c r="A10" s="213" t="s">
        <v>150</v>
      </c>
      <c r="B10" s="69" t="s">
        <v>151</v>
      </c>
      <c r="C10" s="70" t="s">
        <v>152</v>
      </c>
      <c r="D10" s="71"/>
      <c r="E10" s="69">
        <v>1</v>
      </c>
      <c r="F10" s="69">
        <v>2</v>
      </c>
      <c r="G10" s="72">
        <f>H10+I10+M10+N10</f>
        <v>98</v>
      </c>
      <c r="H10" s="72"/>
      <c r="I10" s="72">
        <v>80</v>
      </c>
      <c r="J10" s="72">
        <f>I10-K10</f>
        <v>42</v>
      </c>
      <c r="K10" s="72">
        <v>38</v>
      </c>
      <c r="L10" s="72"/>
      <c r="M10" s="72">
        <v>10</v>
      </c>
      <c r="N10" s="73">
        <v>8</v>
      </c>
      <c r="O10" s="74">
        <v>36</v>
      </c>
      <c r="P10" s="75">
        <v>62</v>
      </c>
      <c r="Q10" s="74"/>
      <c r="R10" s="75"/>
      <c r="S10" s="76"/>
      <c r="T10" s="77"/>
      <c r="U10" s="76"/>
      <c r="V10" s="77"/>
      <c r="W10" s="45"/>
    </row>
    <row r="11" spans="1:23" ht="15.75">
      <c r="A11" s="213"/>
      <c r="B11" s="69" t="s">
        <v>153</v>
      </c>
      <c r="C11" s="70" t="s">
        <v>154</v>
      </c>
      <c r="D11" s="71"/>
      <c r="E11" s="69"/>
      <c r="F11" s="69">
        <v>4</v>
      </c>
      <c r="G11" s="72">
        <f aca="true" t="shared" si="2" ref="G11:G20">H11+I11+M11+N11</f>
        <v>226</v>
      </c>
      <c r="H11" s="72"/>
      <c r="I11" s="72">
        <v>210</v>
      </c>
      <c r="J11" s="72">
        <f aca="true" t="shared" si="3" ref="J11:J32">I11-K11</f>
        <v>154</v>
      </c>
      <c r="K11" s="72">
        <v>56</v>
      </c>
      <c r="L11" s="72"/>
      <c r="M11" s="72">
        <v>10</v>
      </c>
      <c r="N11" s="73">
        <v>6</v>
      </c>
      <c r="O11" s="74">
        <v>50</v>
      </c>
      <c r="P11" s="75">
        <v>76</v>
      </c>
      <c r="Q11" s="74">
        <v>40</v>
      </c>
      <c r="R11" s="75">
        <v>60</v>
      </c>
      <c r="S11" s="76"/>
      <c r="T11" s="77"/>
      <c r="U11" s="76"/>
      <c r="V11" s="77"/>
      <c r="W11" s="45"/>
    </row>
    <row r="12" spans="1:23" ht="15.75">
      <c r="A12" s="78" t="s">
        <v>155</v>
      </c>
      <c r="B12" s="69" t="s">
        <v>156</v>
      </c>
      <c r="C12" s="79" t="s">
        <v>157</v>
      </c>
      <c r="D12" s="71"/>
      <c r="E12" s="69">
        <v>5</v>
      </c>
      <c r="F12" s="69"/>
      <c r="G12" s="72">
        <f t="shared" si="2"/>
        <v>184</v>
      </c>
      <c r="H12" s="72"/>
      <c r="I12" s="72">
        <v>172</v>
      </c>
      <c r="J12" s="72">
        <v>2</v>
      </c>
      <c r="K12" s="72">
        <v>170</v>
      </c>
      <c r="L12" s="72"/>
      <c r="M12" s="72">
        <v>10</v>
      </c>
      <c r="N12" s="73">
        <v>2</v>
      </c>
      <c r="O12" s="74">
        <v>34</v>
      </c>
      <c r="P12" s="75">
        <v>40</v>
      </c>
      <c r="Q12" s="74">
        <v>30</v>
      </c>
      <c r="R12" s="75">
        <v>42</v>
      </c>
      <c r="S12" s="76">
        <v>38</v>
      </c>
      <c r="T12" s="77"/>
      <c r="U12" s="76"/>
      <c r="V12" s="77"/>
      <c r="W12" s="45"/>
    </row>
    <row r="13" spans="1:23" ht="15.75">
      <c r="A13" s="220" t="s">
        <v>158</v>
      </c>
      <c r="B13" s="69" t="s">
        <v>159</v>
      </c>
      <c r="C13" s="79" t="s">
        <v>160</v>
      </c>
      <c r="D13" s="71"/>
      <c r="E13" s="69"/>
      <c r="F13" s="69">
        <v>4</v>
      </c>
      <c r="G13" s="72">
        <f t="shared" si="2"/>
        <v>188</v>
      </c>
      <c r="H13" s="72"/>
      <c r="I13" s="72">
        <v>172</v>
      </c>
      <c r="J13" s="72">
        <f t="shared" si="3"/>
        <v>104</v>
      </c>
      <c r="K13" s="72">
        <v>68</v>
      </c>
      <c r="L13" s="72"/>
      <c r="M13" s="72">
        <v>10</v>
      </c>
      <c r="N13" s="73">
        <v>6</v>
      </c>
      <c r="O13" s="74">
        <v>34</v>
      </c>
      <c r="P13" s="75">
        <v>48</v>
      </c>
      <c r="Q13" s="74">
        <v>42</v>
      </c>
      <c r="R13" s="75">
        <v>64</v>
      </c>
      <c r="S13" s="76"/>
      <c r="T13" s="77"/>
      <c r="U13" s="76"/>
      <c r="V13" s="77"/>
      <c r="W13" s="45"/>
    </row>
    <row r="14" spans="1:23" ht="30">
      <c r="A14" s="220"/>
      <c r="B14" s="69" t="s">
        <v>161</v>
      </c>
      <c r="C14" s="80" t="s">
        <v>162</v>
      </c>
      <c r="D14" s="71"/>
      <c r="E14" s="69">
        <v>7</v>
      </c>
      <c r="F14" s="69"/>
      <c r="G14" s="72">
        <f t="shared" si="2"/>
        <v>194</v>
      </c>
      <c r="H14" s="72"/>
      <c r="I14" s="72">
        <v>172</v>
      </c>
      <c r="J14" s="72">
        <f t="shared" si="3"/>
        <v>94</v>
      </c>
      <c r="K14" s="72">
        <v>78</v>
      </c>
      <c r="L14" s="72"/>
      <c r="M14" s="72">
        <v>20</v>
      </c>
      <c r="N14" s="73">
        <v>2</v>
      </c>
      <c r="O14" s="74">
        <v>34</v>
      </c>
      <c r="P14" s="75">
        <v>44</v>
      </c>
      <c r="Q14" s="74">
        <v>30</v>
      </c>
      <c r="R14" s="75">
        <v>46</v>
      </c>
      <c r="S14" s="76">
        <v>40</v>
      </c>
      <c r="T14" s="77"/>
      <c r="U14" s="76"/>
      <c r="V14" s="77"/>
      <c r="W14" s="45"/>
    </row>
    <row r="15" spans="1:23" ht="30">
      <c r="A15" s="230" t="s">
        <v>163</v>
      </c>
      <c r="B15" s="69" t="s">
        <v>164</v>
      </c>
      <c r="C15" s="70" t="s">
        <v>165</v>
      </c>
      <c r="D15" s="71"/>
      <c r="E15" s="69">
        <v>1</v>
      </c>
      <c r="F15" s="69">
        <v>4</v>
      </c>
      <c r="G15" s="72">
        <f t="shared" si="2"/>
        <v>354</v>
      </c>
      <c r="H15" s="72"/>
      <c r="I15" s="72">
        <v>328</v>
      </c>
      <c r="J15" s="72">
        <f t="shared" si="3"/>
        <v>274</v>
      </c>
      <c r="K15" s="72">
        <v>54</v>
      </c>
      <c r="L15" s="72"/>
      <c r="M15" s="72">
        <v>20</v>
      </c>
      <c r="N15" s="73">
        <v>6</v>
      </c>
      <c r="O15" s="74">
        <v>82</v>
      </c>
      <c r="P15" s="75">
        <v>88</v>
      </c>
      <c r="Q15" s="74">
        <v>78</v>
      </c>
      <c r="R15" s="75">
        <v>106</v>
      </c>
      <c r="S15" s="76"/>
      <c r="T15" s="77"/>
      <c r="U15" s="76"/>
      <c r="V15" s="77"/>
      <c r="W15" s="45"/>
    </row>
    <row r="16" spans="1:23" ht="15.75">
      <c r="A16" s="231"/>
      <c r="B16" s="69" t="s">
        <v>166</v>
      </c>
      <c r="C16" s="79" t="s">
        <v>167</v>
      </c>
      <c r="D16" s="71"/>
      <c r="E16" s="71">
        <v>3</v>
      </c>
      <c r="F16" s="71"/>
      <c r="G16" s="72">
        <f t="shared" si="2"/>
        <v>112</v>
      </c>
      <c r="H16" s="81"/>
      <c r="I16" s="81">
        <f>SUM(J16:K16)</f>
        <v>100</v>
      </c>
      <c r="J16" s="72">
        <v>60</v>
      </c>
      <c r="K16" s="81">
        <v>40</v>
      </c>
      <c r="L16" s="81"/>
      <c r="M16" s="81">
        <v>10</v>
      </c>
      <c r="N16" s="82">
        <v>2</v>
      </c>
      <c r="O16" s="83">
        <v>38</v>
      </c>
      <c r="P16" s="84">
        <v>46</v>
      </c>
      <c r="Q16" s="83">
        <v>28</v>
      </c>
      <c r="R16" s="84"/>
      <c r="S16" s="85"/>
      <c r="T16" s="86"/>
      <c r="U16" s="85"/>
      <c r="V16" s="86"/>
      <c r="W16" s="45"/>
    </row>
    <row r="17" spans="1:23" ht="15.75">
      <c r="A17" s="232"/>
      <c r="B17" s="69" t="s">
        <v>169</v>
      </c>
      <c r="C17" s="79" t="s">
        <v>290</v>
      </c>
      <c r="D17" s="71"/>
      <c r="E17" s="71">
        <v>4</v>
      </c>
      <c r="F17" s="71"/>
      <c r="G17" s="72">
        <v>36</v>
      </c>
      <c r="H17" s="81"/>
      <c r="I17" s="81">
        <v>34</v>
      </c>
      <c r="J17" s="72">
        <v>24</v>
      </c>
      <c r="K17" s="81">
        <v>10</v>
      </c>
      <c r="L17" s="81"/>
      <c r="M17" s="81"/>
      <c r="N17" s="82">
        <v>2</v>
      </c>
      <c r="O17" s="83"/>
      <c r="P17" s="84"/>
      <c r="Q17" s="83"/>
      <c r="R17" s="84">
        <v>36</v>
      </c>
      <c r="S17" s="85"/>
      <c r="T17" s="86"/>
      <c r="U17" s="85"/>
      <c r="V17" s="86"/>
      <c r="W17" s="45"/>
    </row>
    <row r="18" spans="1:23" ht="30">
      <c r="A18" s="213" t="s">
        <v>168</v>
      </c>
      <c r="B18" s="69" t="s">
        <v>172</v>
      </c>
      <c r="C18" s="79" t="s">
        <v>170</v>
      </c>
      <c r="D18" s="71" t="s">
        <v>171</v>
      </c>
      <c r="E18" s="69">
        <v>6</v>
      </c>
      <c r="F18" s="69"/>
      <c r="G18" s="72">
        <f t="shared" si="2"/>
        <v>184</v>
      </c>
      <c r="H18" s="72"/>
      <c r="I18" s="72">
        <v>172</v>
      </c>
      <c r="J18" s="72">
        <f t="shared" si="3"/>
        <v>0</v>
      </c>
      <c r="K18" s="72">
        <v>172</v>
      </c>
      <c r="L18" s="72"/>
      <c r="M18" s="72">
        <v>10</v>
      </c>
      <c r="N18" s="73">
        <v>2</v>
      </c>
      <c r="O18" s="74">
        <v>30</v>
      </c>
      <c r="P18" s="75">
        <v>30</v>
      </c>
      <c r="Q18" s="74">
        <v>30</v>
      </c>
      <c r="R18" s="75">
        <v>30</v>
      </c>
      <c r="S18" s="76">
        <v>34</v>
      </c>
      <c r="T18" s="77">
        <v>30</v>
      </c>
      <c r="U18" s="76"/>
      <c r="V18" s="77"/>
      <c r="W18" s="45"/>
    </row>
    <row r="19" spans="1:23" ht="30">
      <c r="A19" s="213"/>
      <c r="B19" s="69" t="s">
        <v>174</v>
      </c>
      <c r="C19" s="79" t="s">
        <v>173</v>
      </c>
      <c r="D19" s="71"/>
      <c r="E19" s="69">
        <v>3</v>
      </c>
      <c r="F19" s="69"/>
      <c r="G19" s="72">
        <v>80</v>
      </c>
      <c r="H19" s="72"/>
      <c r="I19" s="72">
        <v>72</v>
      </c>
      <c r="J19" s="72">
        <v>36</v>
      </c>
      <c r="K19" s="72">
        <v>36</v>
      </c>
      <c r="L19" s="81"/>
      <c r="M19" s="72">
        <v>6</v>
      </c>
      <c r="N19" s="73">
        <v>2</v>
      </c>
      <c r="O19" s="74">
        <v>20</v>
      </c>
      <c r="P19" s="75">
        <v>30</v>
      </c>
      <c r="Q19" s="74">
        <v>30</v>
      </c>
      <c r="R19" s="84"/>
      <c r="S19" s="85"/>
      <c r="T19" s="86"/>
      <c r="U19" s="85"/>
      <c r="V19" s="86"/>
      <c r="W19" s="45"/>
    </row>
    <row r="20" spans="1:23" ht="15.75">
      <c r="A20" s="68"/>
      <c r="B20" s="69" t="s">
        <v>176</v>
      </c>
      <c r="C20" s="80" t="s">
        <v>175</v>
      </c>
      <c r="D20" s="71"/>
      <c r="E20" s="71">
        <v>7</v>
      </c>
      <c r="F20" s="71"/>
      <c r="G20" s="72">
        <f t="shared" si="2"/>
        <v>80</v>
      </c>
      <c r="H20" s="81"/>
      <c r="I20" s="81">
        <v>72</v>
      </c>
      <c r="J20" s="72">
        <f t="shared" si="3"/>
        <v>36</v>
      </c>
      <c r="K20" s="81">
        <v>36</v>
      </c>
      <c r="L20" s="81"/>
      <c r="M20" s="81">
        <v>6</v>
      </c>
      <c r="N20" s="82">
        <v>2</v>
      </c>
      <c r="O20" s="83"/>
      <c r="P20" s="84"/>
      <c r="Q20" s="83"/>
      <c r="R20" s="84"/>
      <c r="S20" s="87"/>
      <c r="T20" s="88">
        <v>50</v>
      </c>
      <c r="U20" s="87">
        <v>30</v>
      </c>
      <c r="V20" s="88"/>
      <c r="W20" s="45"/>
    </row>
    <row r="21" spans="1:23" ht="15.75">
      <c r="A21" s="68"/>
      <c r="B21" s="69" t="s">
        <v>289</v>
      </c>
      <c r="C21" s="80" t="s">
        <v>177</v>
      </c>
      <c r="D21" s="71"/>
      <c r="E21" s="71"/>
      <c r="F21" s="71"/>
      <c r="G21" s="72">
        <v>80</v>
      </c>
      <c r="H21" s="81"/>
      <c r="I21" s="81">
        <v>72</v>
      </c>
      <c r="J21" s="72">
        <v>36</v>
      </c>
      <c r="K21" s="81">
        <v>36</v>
      </c>
      <c r="L21" s="81"/>
      <c r="M21" s="81">
        <v>6</v>
      </c>
      <c r="N21" s="82">
        <v>2</v>
      </c>
      <c r="O21" s="83"/>
      <c r="P21" s="84"/>
      <c r="Q21" s="83"/>
      <c r="R21" s="84"/>
      <c r="S21" s="99"/>
      <c r="T21" s="86">
        <v>46</v>
      </c>
      <c r="U21" s="99">
        <v>34</v>
      </c>
      <c r="V21" s="86"/>
      <c r="W21" s="45"/>
    </row>
    <row r="22" spans="1:23" ht="42.75">
      <c r="A22" s="90"/>
      <c r="B22" s="47" t="s">
        <v>178</v>
      </c>
      <c r="C22" s="63" t="s">
        <v>179</v>
      </c>
      <c r="D22" s="71"/>
      <c r="E22" s="71"/>
      <c r="F22" s="71"/>
      <c r="G22" s="64">
        <f aca="true" t="shared" si="4" ref="G22:O22">SUM(G23:G25)</f>
        <v>474</v>
      </c>
      <c r="H22" s="64">
        <f t="shared" si="4"/>
        <v>0</v>
      </c>
      <c r="I22" s="64">
        <f t="shared" si="4"/>
        <v>436</v>
      </c>
      <c r="J22" s="64">
        <f t="shared" si="4"/>
        <v>311</v>
      </c>
      <c r="K22" s="64">
        <f t="shared" si="4"/>
        <v>125</v>
      </c>
      <c r="L22" s="64">
        <f t="shared" si="4"/>
        <v>0</v>
      </c>
      <c r="M22" s="64">
        <f t="shared" si="4"/>
        <v>26</v>
      </c>
      <c r="N22" s="65">
        <f t="shared" si="4"/>
        <v>12</v>
      </c>
      <c r="O22" s="66">
        <f t="shared" si="4"/>
        <v>118</v>
      </c>
      <c r="P22" s="67">
        <f aca="true" t="shared" si="5" ref="P22:V22">SUM(P23:P25)</f>
        <v>140</v>
      </c>
      <c r="Q22" s="66">
        <f t="shared" si="5"/>
        <v>70</v>
      </c>
      <c r="R22" s="67">
        <f t="shared" si="5"/>
        <v>104</v>
      </c>
      <c r="S22" s="91">
        <f t="shared" si="5"/>
        <v>42</v>
      </c>
      <c r="T22" s="92">
        <f t="shared" si="5"/>
        <v>0</v>
      </c>
      <c r="U22" s="91">
        <f t="shared" si="5"/>
        <v>0</v>
      </c>
      <c r="V22" s="92">
        <f t="shared" si="5"/>
        <v>0</v>
      </c>
      <c r="W22" s="45"/>
    </row>
    <row r="23" spans="1:23" ht="30">
      <c r="A23" s="93" t="s">
        <v>163</v>
      </c>
      <c r="B23" s="69" t="s">
        <v>180</v>
      </c>
      <c r="C23" s="94" t="s">
        <v>181</v>
      </c>
      <c r="D23" s="71"/>
      <c r="E23" s="69">
        <v>5</v>
      </c>
      <c r="F23" s="69"/>
      <c r="G23" s="72">
        <f>H23+I23+M23+N23</f>
        <v>192</v>
      </c>
      <c r="H23" s="72"/>
      <c r="I23" s="72">
        <v>180</v>
      </c>
      <c r="J23" s="72">
        <f t="shared" si="3"/>
        <v>100</v>
      </c>
      <c r="K23" s="72">
        <v>80</v>
      </c>
      <c r="L23" s="72"/>
      <c r="M23" s="72">
        <v>10</v>
      </c>
      <c r="N23" s="73">
        <v>2</v>
      </c>
      <c r="O23" s="74">
        <v>34</v>
      </c>
      <c r="P23" s="75">
        <v>46</v>
      </c>
      <c r="Q23" s="74">
        <v>30</v>
      </c>
      <c r="R23" s="75">
        <v>40</v>
      </c>
      <c r="S23" s="76">
        <v>42</v>
      </c>
      <c r="T23" s="77"/>
      <c r="U23" s="76"/>
      <c r="V23" s="77"/>
      <c r="W23" s="45"/>
    </row>
    <row r="24" spans="1:23" ht="15.75">
      <c r="A24" s="220" t="s">
        <v>182</v>
      </c>
      <c r="B24" s="69" t="s">
        <v>183</v>
      </c>
      <c r="C24" s="94" t="s">
        <v>184</v>
      </c>
      <c r="D24" s="71"/>
      <c r="E24" s="69" t="s">
        <v>185</v>
      </c>
      <c r="F24" s="69">
        <v>4</v>
      </c>
      <c r="G24" s="72">
        <f aca="true" t="shared" si="6" ref="G24:G46">H24+I24+M24+N24</f>
        <v>192</v>
      </c>
      <c r="H24" s="81"/>
      <c r="I24" s="81">
        <v>176</v>
      </c>
      <c r="J24" s="72">
        <f t="shared" si="3"/>
        <v>147</v>
      </c>
      <c r="K24" s="81">
        <v>29</v>
      </c>
      <c r="L24" s="81"/>
      <c r="M24" s="81">
        <v>10</v>
      </c>
      <c r="N24" s="82">
        <v>6</v>
      </c>
      <c r="O24" s="83">
        <v>40</v>
      </c>
      <c r="P24" s="84">
        <v>48</v>
      </c>
      <c r="Q24" s="83">
        <v>40</v>
      </c>
      <c r="R24" s="84">
        <v>64</v>
      </c>
      <c r="S24" s="85"/>
      <c r="T24" s="86"/>
      <c r="U24" s="85"/>
      <c r="V24" s="86"/>
      <c r="W24" s="45"/>
    </row>
    <row r="25" spans="1:23" ht="15.75">
      <c r="A25" s="220"/>
      <c r="B25" s="69" t="s">
        <v>186</v>
      </c>
      <c r="C25" s="94" t="s">
        <v>187</v>
      </c>
      <c r="D25" s="71"/>
      <c r="E25" s="69" t="s">
        <v>188</v>
      </c>
      <c r="F25" s="69"/>
      <c r="G25" s="72">
        <v>90</v>
      </c>
      <c r="H25" s="81"/>
      <c r="I25" s="81">
        <v>80</v>
      </c>
      <c r="J25" s="72">
        <v>64</v>
      </c>
      <c r="K25" s="81">
        <v>16</v>
      </c>
      <c r="L25" s="81"/>
      <c r="M25" s="81">
        <v>6</v>
      </c>
      <c r="N25" s="82">
        <v>4</v>
      </c>
      <c r="O25" s="83">
        <v>44</v>
      </c>
      <c r="P25" s="84">
        <v>46</v>
      </c>
      <c r="Q25" s="83"/>
      <c r="R25" s="84"/>
      <c r="S25" s="85"/>
      <c r="T25" s="86"/>
      <c r="U25" s="85"/>
      <c r="V25" s="86"/>
      <c r="W25" s="45"/>
    </row>
    <row r="26" spans="1:23" ht="28.5">
      <c r="A26" s="68"/>
      <c r="B26" s="47" t="s">
        <v>178</v>
      </c>
      <c r="C26" s="95" t="s">
        <v>189</v>
      </c>
      <c r="D26" s="71"/>
      <c r="E26" s="69"/>
      <c r="F26" s="69"/>
      <c r="G26" s="64">
        <f>SUM(G27:G35)</f>
        <v>626</v>
      </c>
      <c r="H26" s="64">
        <f aca="true" t="shared" si="7" ref="H26:R26">SUM(H27:H33)</f>
        <v>0</v>
      </c>
      <c r="I26" s="64">
        <f>SUM(I27:I35)</f>
        <v>536</v>
      </c>
      <c r="J26" s="64">
        <f>SUM(J27:J35)</f>
        <v>244</v>
      </c>
      <c r="K26" s="64">
        <f>SUM(K27:K34)</f>
        <v>292</v>
      </c>
      <c r="L26" s="64">
        <f t="shared" si="7"/>
        <v>0</v>
      </c>
      <c r="M26" s="64">
        <f t="shared" si="7"/>
        <v>0</v>
      </c>
      <c r="N26" s="65">
        <f>SUM(N27:N35)</f>
        <v>18</v>
      </c>
      <c r="O26" s="66">
        <f t="shared" si="7"/>
        <v>0</v>
      </c>
      <c r="P26" s="67">
        <f t="shared" si="7"/>
        <v>0</v>
      </c>
      <c r="Q26" s="66">
        <f t="shared" si="7"/>
        <v>64</v>
      </c>
      <c r="R26" s="67">
        <f t="shared" si="7"/>
        <v>110</v>
      </c>
      <c r="S26" s="66">
        <f>SUM(S27:S35)</f>
        <v>154</v>
      </c>
      <c r="T26" s="67">
        <f>SUM(T27:T35)</f>
        <v>112</v>
      </c>
      <c r="U26" s="66">
        <f>SUM(U27:U35)</f>
        <v>96</v>
      </c>
      <c r="V26" s="67">
        <f>SUM(V27:V35)</f>
        <v>90</v>
      </c>
      <c r="W26" s="45"/>
    </row>
    <row r="27" spans="1:23" ht="15.75">
      <c r="A27" s="93"/>
      <c r="B27" s="69" t="s">
        <v>180</v>
      </c>
      <c r="C27" s="80" t="s">
        <v>190</v>
      </c>
      <c r="D27" s="71"/>
      <c r="E27" s="69">
        <v>8</v>
      </c>
      <c r="F27" s="69"/>
      <c r="G27" s="72">
        <f t="shared" si="6"/>
        <v>142</v>
      </c>
      <c r="H27" s="81"/>
      <c r="I27" s="81">
        <v>140</v>
      </c>
      <c r="J27" s="72">
        <f t="shared" si="3"/>
        <v>64</v>
      </c>
      <c r="K27" s="81">
        <v>76</v>
      </c>
      <c r="L27" s="81"/>
      <c r="M27" s="81"/>
      <c r="N27" s="82">
        <v>2</v>
      </c>
      <c r="O27" s="83"/>
      <c r="P27" s="84"/>
      <c r="Q27" s="83"/>
      <c r="R27" s="84"/>
      <c r="S27" s="85">
        <v>44</v>
      </c>
      <c r="T27" s="84">
        <v>50</v>
      </c>
      <c r="U27" s="85">
        <v>24</v>
      </c>
      <c r="V27" s="86">
        <v>24</v>
      </c>
      <c r="W27" s="45"/>
    </row>
    <row r="28" spans="1:23" ht="15.75">
      <c r="A28" s="90"/>
      <c r="B28" s="69" t="s">
        <v>183</v>
      </c>
      <c r="C28" s="80" t="s">
        <v>191</v>
      </c>
      <c r="D28" s="71"/>
      <c r="E28" s="69">
        <v>6</v>
      </c>
      <c r="F28" s="69"/>
      <c r="G28" s="72">
        <f t="shared" si="6"/>
        <v>70</v>
      </c>
      <c r="H28" s="81"/>
      <c r="I28" s="81">
        <v>68</v>
      </c>
      <c r="J28" s="72">
        <f t="shared" si="3"/>
        <v>12</v>
      </c>
      <c r="K28" s="81">
        <v>56</v>
      </c>
      <c r="L28" s="81"/>
      <c r="M28" s="81"/>
      <c r="N28" s="82">
        <v>2</v>
      </c>
      <c r="O28" s="83"/>
      <c r="P28" s="84"/>
      <c r="Q28" s="83"/>
      <c r="R28" s="84"/>
      <c r="S28" s="85">
        <v>32</v>
      </c>
      <c r="T28" s="84">
        <v>38</v>
      </c>
      <c r="U28" s="85"/>
      <c r="V28" s="86"/>
      <c r="W28" s="45"/>
    </row>
    <row r="29" spans="1:23" ht="15.75">
      <c r="A29" s="90"/>
      <c r="B29" s="69" t="s">
        <v>186</v>
      </c>
      <c r="C29" s="80" t="s">
        <v>192</v>
      </c>
      <c r="D29" s="71"/>
      <c r="E29" s="69">
        <v>4</v>
      </c>
      <c r="F29" s="69"/>
      <c r="G29" s="72">
        <f t="shared" si="6"/>
        <v>38</v>
      </c>
      <c r="H29" s="81"/>
      <c r="I29" s="81">
        <v>36</v>
      </c>
      <c r="J29" s="72">
        <f t="shared" si="3"/>
        <v>16</v>
      </c>
      <c r="K29" s="81">
        <v>20</v>
      </c>
      <c r="L29" s="81"/>
      <c r="M29" s="81"/>
      <c r="N29" s="82">
        <v>2</v>
      </c>
      <c r="O29" s="83"/>
      <c r="P29" s="84"/>
      <c r="Q29" s="83"/>
      <c r="R29" s="84">
        <v>38</v>
      </c>
      <c r="S29" s="85"/>
      <c r="T29" s="84"/>
      <c r="U29" s="96"/>
      <c r="V29" s="88"/>
      <c r="W29" s="45"/>
    </row>
    <row r="30" spans="1:23" ht="15.75">
      <c r="A30" s="90"/>
      <c r="B30" s="69" t="s">
        <v>193</v>
      </c>
      <c r="C30" s="80" t="s">
        <v>194</v>
      </c>
      <c r="D30" s="71"/>
      <c r="E30" s="69">
        <v>8</v>
      </c>
      <c r="F30" s="69"/>
      <c r="G30" s="72">
        <f t="shared" si="6"/>
        <v>38</v>
      </c>
      <c r="H30" s="81"/>
      <c r="I30" s="72">
        <v>36</v>
      </c>
      <c r="J30" s="72">
        <v>30</v>
      </c>
      <c r="K30" s="72">
        <v>6</v>
      </c>
      <c r="L30" s="81"/>
      <c r="M30" s="72"/>
      <c r="N30" s="73">
        <v>2</v>
      </c>
      <c r="O30" s="83"/>
      <c r="P30" s="84"/>
      <c r="Q30" s="83"/>
      <c r="R30" s="84"/>
      <c r="S30" s="85"/>
      <c r="T30" s="75"/>
      <c r="U30" s="97"/>
      <c r="V30" s="98">
        <f>SUM(J30:N30)</f>
        <v>38</v>
      </c>
      <c r="W30" s="45"/>
    </row>
    <row r="31" spans="1:23" ht="15.75">
      <c r="A31" s="90"/>
      <c r="B31" s="69" t="s">
        <v>195</v>
      </c>
      <c r="C31" s="80" t="s">
        <v>196</v>
      </c>
      <c r="D31" s="71"/>
      <c r="E31" s="71">
        <v>4</v>
      </c>
      <c r="F31" s="71"/>
      <c r="G31" s="72">
        <f t="shared" si="6"/>
        <v>70</v>
      </c>
      <c r="H31" s="81"/>
      <c r="I31" s="81">
        <v>68</v>
      </c>
      <c r="J31" s="72">
        <f t="shared" si="3"/>
        <v>28</v>
      </c>
      <c r="K31" s="81">
        <v>40</v>
      </c>
      <c r="L31" s="81"/>
      <c r="M31" s="81"/>
      <c r="N31" s="82">
        <v>2</v>
      </c>
      <c r="O31" s="83"/>
      <c r="P31" s="84"/>
      <c r="Q31" s="83">
        <v>34</v>
      </c>
      <c r="R31" s="84">
        <v>36</v>
      </c>
      <c r="S31" s="85"/>
      <c r="T31" s="84"/>
      <c r="U31" s="99"/>
      <c r="V31" s="88"/>
      <c r="W31" s="45"/>
    </row>
    <row r="32" spans="1:23" ht="15.75">
      <c r="A32" s="90"/>
      <c r="B32" s="69" t="s">
        <v>197</v>
      </c>
      <c r="C32" s="80" t="s">
        <v>198</v>
      </c>
      <c r="D32" s="71"/>
      <c r="E32" s="71">
        <v>4</v>
      </c>
      <c r="F32" s="71"/>
      <c r="G32" s="72">
        <f>H32+I32+M32+N32</f>
        <v>66</v>
      </c>
      <c r="H32" s="81"/>
      <c r="I32" s="81">
        <v>64</v>
      </c>
      <c r="J32" s="72">
        <f t="shared" si="3"/>
        <v>16</v>
      </c>
      <c r="K32" s="81">
        <v>48</v>
      </c>
      <c r="L32" s="81"/>
      <c r="M32" s="81"/>
      <c r="N32" s="82">
        <v>2</v>
      </c>
      <c r="O32" s="83"/>
      <c r="P32" s="84"/>
      <c r="Q32" s="83">
        <v>30</v>
      </c>
      <c r="R32" s="84">
        <v>36</v>
      </c>
      <c r="S32" s="85"/>
      <c r="T32" s="84"/>
      <c r="U32" s="99"/>
      <c r="V32" s="88"/>
      <c r="W32" s="45"/>
    </row>
    <row r="33" spans="1:23" ht="15.75">
      <c r="A33" s="90"/>
      <c r="B33" s="69" t="s">
        <v>199</v>
      </c>
      <c r="C33" s="80" t="s">
        <v>200</v>
      </c>
      <c r="D33" s="71"/>
      <c r="E33" s="71">
        <v>7</v>
      </c>
      <c r="F33" s="71"/>
      <c r="G33" s="72">
        <f t="shared" si="6"/>
        <v>42</v>
      </c>
      <c r="H33" s="81"/>
      <c r="I33" s="81">
        <v>40</v>
      </c>
      <c r="J33" s="72">
        <v>30</v>
      </c>
      <c r="K33" s="81">
        <v>10</v>
      </c>
      <c r="L33" s="81"/>
      <c r="M33" s="81"/>
      <c r="N33" s="82">
        <v>2</v>
      </c>
      <c r="O33" s="83"/>
      <c r="P33" s="84"/>
      <c r="Q33" s="83"/>
      <c r="R33" s="84"/>
      <c r="S33" s="85">
        <v>42</v>
      </c>
      <c r="T33" s="84"/>
      <c r="U33" s="99"/>
      <c r="V33" s="88"/>
      <c r="W33" s="45"/>
    </row>
    <row r="34" spans="1:23" ht="45">
      <c r="A34" s="90"/>
      <c r="B34" s="69" t="s">
        <v>201</v>
      </c>
      <c r="C34" s="80" t="s">
        <v>202</v>
      </c>
      <c r="D34" s="71"/>
      <c r="E34" s="71">
        <v>7</v>
      </c>
      <c r="F34" s="71"/>
      <c r="G34" s="72">
        <f>SUM(J34:N34)</f>
        <v>52</v>
      </c>
      <c r="H34" s="81"/>
      <c r="I34" s="72">
        <f>SUM(J34:K34)</f>
        <v>50</v>
      </c>
      <c r="J34" s="72">
        <v>14</v>
      </c>
      <c r="K34" s="72">
        <v>36</v>
      </c>
      <c r="L34" s="81"/>
      <c r="M34" s="81"/>
      <c r="N34" s="82">
        <v>2</v>
      </c>
      <c r="O34" s="100"/>
      <c r="P34" s="101"/>
      <c r="Q34" s="100"/>
      <c r="R34" s="101"/>
      <c r="S34" s="87"/>
      <c r="T34" s="101"/>
      <c r="U34" s="99">
        <v>52</v>
      </c>
      <c r="V34" s="88"/>
      <c r="W34" s="45"/>
    </row>
    <row r="35" spans="1:23" ht="22.5" customHeight="1">
      <c r="A35" s="90"/>
      <c r="B35" s="69" t="s">
        <v>203</v>
      </c>
      <c r="C35" s="94" t="s">
        <v>204</v>
      </c>
      <c r="D35" s="71"/>
      <c r="E35" s="69">
        <v>8</v>
      </c>
      <c r="F35" s="69"/>
      <c r="G35" s="72">
        <f t="shared" si="6"/>
        <v>108</v>
      </c>
      <c r="H35" s="72">
        <v>72</v>
      </c>
      <c r="I35" s="72">
        <v>34</v>
      </c>
      <c r="J35" s="72">
        <v>34</v>
      </c>
      <c r="K35" s="72"/>
      <c r="L35" s="72"/>
      <c r="M35" s="72"/>
      <c r="N35" s="73">
        <v>2</v>
      </c>
      <c r="O35" s="102"/>
      <c r="P35" s="103"/>
      <c r="Q35" s="102"/>
      <c r="R35" s="103"/>
      <c r="S35" s="104">
        <v>36</v>
      </c>
      <c r="T35" s="103">
        <v>24</v>
      </c>
      <c r="U35" s="105">
        <v>20</v>
      </c>
      <c r="V35" s="77">
        <v>28</v>
      </c>
      <c r="W35" s="45"/>
    </row>
    <row r="36" spans="1:23" s="62" customFormat="1" ht="15.75">
      <c r="A36" s="57"/>
      <c r="B36" s="47" t="s">
        <v>205</v>
      </c>
      <c r="C36" s="58" t="s">
        <v>206</v>
      </c>
      <c r="D36" s="59"/>
      <c r="E36" s="59"/>
      <c r="F36" s="59"/>
      <c r="G36" s="60">
        <f>SUM(G37:G47)</f>
        <v>518</v>
      </c>
      <c r="H36" s="60">
        <f>SUM(H37:H47)</f>
        <v>18</v>
      </c>
      <c r="I36" s="60">
        <f aca="true" t="shared" si="8" ref="I36:V36">SUM(I37:I47)</f>
        <v>434</v>
      </c>
      <c r="J36" s="60">
        <f t="shared" si="8"/>
        <v>100</v>
      </c>
      <c r="K36" s="60">
        <f t="shared" si="8"/>
        <v>334</v>
      </c>
      <c r="L36" s="60">
        <f t="shared" si="8"/>
        <v>0</v>
      </c>
      <c r="M36" s="60">
        <f t="shared" si="8"/>
        <v>36</v>
      </c>
      <c r="N36" s="61">
        <f t="shared" si="8"/>
        <v>30</v>
      </c>
      <c r="O36" s="106">
        <f t="shared" si="8"/>
        <v>52</v>
      </c>
      <c r="P36" s="107">
        <f t="shared" si="8"/>
        <v>72</v>
      </c>
      <c r="Q36" s="106">
        <f t="shared" si="8"/>
        <v>30</v>
      </c>
      <c r="R36" s="107">
        <f t="shared" si="8"/>
        <v>62</v>
      </c>
      <c r="S36" s="106">
        <f t="shared" si="8"/>
        <v>14</v>
      </c>
      <c r="T36" s="107">
        <f t="shared" si="8"/>
        <v>176</v>
      </c>
      <c r="U36" s="106">
        <f t="shared" si="8"/>
        <v>62</v>
      </c>
      <c r="V36" s="107">
        <f t="shared" si="8"/>
        <v>50</v>
      </c>
      <c r="W36" s="45"/>
    </row>
    <row r="37" spans="1:23" ht="30">
      <c r="A37" s="90"/>
      <c r="B37" s="69" t="s">
        <v>207</v>
      </c>
      <c r="C37" s="80" t="s">
        <v>208</v>
      </c>
      <c r="D37" s="71"/>
      <c r="E37" s="69">
        <v>2</v>
      </c>
      <c r="F37" s="69"/>
      <c r="G37" s="72">
        <f t="shared" si="6"/>
        <v>42</v>
      </c>
      <c r="H37" s="72">
        <v>0</v>
      </c>
      <c r="I37" s="108">
        <v>36</v>
      </c>
      <c r="J37" s="72">
        <f aca="true" t="shared" si="9" ref="J37:J46">I37-K37</f>
        <v>4</v>
      </c>
      <c r="K37" s="72">
        <v>32</v>
      </c>
      <c r="L37" s="72"/>
      <c r="M37" s="72">
        <v>4</v>
      </c>
      <c r="N37" s="73">
        <v>2</v>
      </c>
      <c r="O37" s="105">
        <v>18</v>
      </c>
      <c r="P37" s="77">
        <v>24</v>
      </c>
      <c r="Q37" s="105"/>
      <c r="R37" s="77"/>
      <c r="S37" s="105"/>
      <c r="T37" s="77"/>
      <c r="U37" s="105"/>
      <c r="V37" s="77"/>
      <c r="W37" s="45"/>
    </row>
    <row r="38" spans="1:23" ht="30">
      <c r="A38" s="90"/>
      <c r="B38" s="69" t="s">
        <v>209</v>
      </c>
      <c r="C38" s="80" t="s">
        <v>210</v>
      </c>
      <c r="D38" s="71"/>
      <c r="E38" s="69">
        <v>2</v>
      </c>
      <c r="F38" s="69"/>
      <c r="G38" s="72">
        <f t="shared" si="6"/>
        <v>42</v>
      </c>
      <c r="H38" s="72">
        <v>0</v>
      </c>
      <c r="I38" s="72">
        <v>36</v>
      </c>
      <c r="J38" s="72">
        <v>10</v>
      </c>
      <c r="K38" s="72">
        <v>26</v>
      </c>
      <c r="L38" s="72"/>
      <c r="M38" s="72">
        <v>4</v>
      </c>
      <c r="N38" s="73">
        <v>2</v>
      </c>
      <c r="O38" s="105">
        <v>18</v>
      </c>
      <c r="P38" s="77">
        <v>24</v>
      </c>
      <c r="Q38" s="105"/>
      <c r="R38" s="77"/>
      <c r="S38" s="105"/>
      <c r="T38" s="77"/>
      <c r="U38" s="105"/>
      <c r="V38" s="77"/>
      <c r="W38" s="45"/>
    </row>
    <row r="39" spans="1:23" ht="30">
      <c r="A39" s="90"/>
      <c r="B39" s="69" t="s">
        <v>211</v>
      </c>
      <c r="C39" s="80" t="s">
        <v>212</v>
      </c>
      <c r="D39" s="71"/>
      <c r="E39" s="69">
        <v>3</v>
      </c>
      <c r="F39" s="69"/>
      <c r="G39" s="72">
        <f t="shared" si="6"/>
        <v>56</v>
      </c>
      <c r="H39" s="72">
        <v>0</v>
      </c>
      <c r="I39" s="108">
        <v>48</v>
      </c>
      <c r="J39" s="72">
        <v>20</v>
      </c>
      <c r="K39" s="72">
        <v>28</v>
      </c>
      <c r="L39" s="72"/>
      <c r="M39" s="72">
        <v>6</v>
      </c>
      <c r="N39" s="73">
        <v>2</v>
      </c>
      <c r="O39" s="105">
        <v>16</v>
      </c>
      <c r="P39" s="77">
        <v>24</v>
      </c>
      <c r="Q39" s="105">
        <v>16</v>
      </c>
      <c r="R39" s="77"/>
      <c r="S39" s="105"/>
      <c r="T39" s="77"/>
      <c r="U39" s="105"/>
      <c r="V39" s="77"/>
      <c r="W39" s="45"/>
    </row>
    <row r="40" spans="1:23" ht="30">
      <c r="A40" s="90"/>
      <c r="B40" s="69" t="s">
        <v>213</v>
      </c>
      <c r="C40" s="80" t="s">
        <v>214</v>
      </c>
      <c r="D40" s="71"/>
      <c r="E40" s="69"/>
      <c r="F40" s="69">
        <v>6</v>
      </c>
      <c r="G40" s="72">
        <v>44</v>
      </c>
      <c r="H40" s="72">
        <v>6</v>
      </c>
      <c r="I40" s="108">
        <v>28</v>
      </c>
      <c r="J40" s="72">
        <v>10</v>
      </c>
      <c r="K40" s="72">
        <v>18</v>
      </c>
      <c r="L40" s="72"/>
      <c r="M40" s="72">
        <v>4</v>
      </c>
      <c r="N40" s="73">
        <v>6</v>
      </c>
      <c r="O40" s="105"/>
      <c r="P40" s="77"/>
      <c r="Q40" s="105"/>
      <c r="R40" s="77"/>
      <c r="S40" s="105"/>
      <c r="T40" s="77">
        <v>44</v>
      </c>
      <c r="U40" s="105"/>
      <c r="V40" s="77"/>
      <c r="W40" s="45"/>
    </row>
    <row r="41" spans="1:23" ht="15.75">
      <c r="A41" s="90"/>
      <c r="B41" s="69" t="s">
        <v>215</v>
      </c>
      <c r="C41" s="80" t="s">
        <v>216</v>
      </c>
      <c r="D41" s="71"/>
      <c r="E41" s="69"/>
      <c r="F41" s="69">
        <v>6</v>
      </c>
      <c r="G41" s="72">
        <f t="shared" si="6"/>
        <v>46</v>
      </c>
      <c r="H41" s="72">
        <v>0</v>
      </c>
      <c r="I41" s="108">
        <v>36</v>
      </c>
      <c r="J41" s="72">
        <v>12</v>
      </c>
      <c r="K41" s="72">
        <v>24</v>
      </c>
      <c r="L41" s="72"/>
      <c r="M41" s="72">
        <v>4</v>
      </c>
      <c r="N41" s="73">
        <v>6</v>
      </c>
      <c r="O41" s="105"/>
      <c r="P41" s="77"/>
      <c r="Q41" s="105"/>
      <c r="R41" s="77"/>
      <c r="S41" s="105"/>
      <c r="T41" s="77">
        <v>46</v>
      </c>
      <c r="U41" s="105"/>
      <c r="V41" s="77"/>
      <c r="W41" s="45"/>
    </row>
    <row r="42" spans="1:23" ht="15.75">
      <c r="A42" s="90"/>
      <c r="B42" s="69" t="s">
        <v>217</v>
      </c>
      <c r="C42" s="80" t="s">
        <v>218</v>
      </c>
      <c r="D42" s="71"/>
      <c r="E42" s="69">
        <v>5</v>
      </c>
      <c r="F42" s="69"/>
      <c r="G42" s="72">
        <f t="shared" si="6"/>
        <v>40</v>
      </c>
      <c r="H42" s="72">
        <v>0</v>
      </c>
      <c r="I42" s="108">
        <v>36</v>
      </c>
      <c r="J42" s="72">
        <v>16</v>
      </c>
      <c r="K42" s="72">
        <v>20</v>
      </c>
      <c r="L42" s="72"/>
      <c r="M42" s="72">
        <v>2</v>
      </c>
      <c r="N42" s="73">
        <v>2</v>
      </c>
      <c r="O42" s="105"/>
      <c r="P42" s="77"/>
      <c r="Q42" s="105"/>
      <c r="R42" s="77"/>
      <c r="S42" s="105"/>
      <c r="T42" s="77">
        <v>40</v>
      </c>
      <c r="U42" s="105"/>
      <c r="V42" s="77"/>
      <c r="W42" s="45"/>
    </row>
    <row r="43" spans="1:23" ht="30">
      <c r="A43" s="90"/>
      <c r="B43" s="69" t="s">
        <v>219</v>
      </c>
      <c r="C43" s="80" t="s">
        <v>220</v>
      </c>
      <c r="D43" s="71"/>
      <c r="E43" s="69">
        <v>7</v>
      </c>
      <c r="F43" s="69"/>
      <c r="G43" s="72">
        <f t="shared" si="6"/>
        <v>42</v>
      </c>
      <c r="H43" s="72">
        <v>0</v>
      </c>
      <c r="I43" s="108">
        <v>36</v>
      </c>
      <c r="J43" s="72">
        <f t="shared" si="9"/>
        <v>7</v>
      </c>
      <c r="K43" s="72">
        <v>29</v>
      </c>
      <c r="L43" s="72"/>
      <c r="M43" s="72">
        <v>4</v>
      </c>
      <c r="N43" s="73">
        <v>2</v>
      </c>
      <c r="O43" s="105"/>
      <c r="P43" s="77"/>
      <c r="Q43" s="105"/>
      <c r="R43" s="77"/>
      <c r="S43" s="105"/>
      <c r="T43" s="77"/>
      <c r="U43" s="105">
        <v>42</v>
      </c>
      <c r="V43" s="77"/>
      <c r="W43" s="45"/>
    </row>
    <row r="44" spans="1:23" ht="15.75">
      <c r="A44" s="90"/>
      <c r="B44" s="69" t="s">
        <v>221</v>
      </c>
      <c r="C44" s="94" t="s">
        <v>222</v>
      </c>
      <c r="D44" s="71"/>
      <c r="E44" s="69">
        <v>4</v>
      </c>
      <c r="F44" s="69"/>
      <c r="G44" s="72">
        <f t="shared" si="6"/>
        <v>42</v>
      </c>
      <c r="H44" s="72">
        <v>0</v>
      </c>
      <c r="I44" s="108">
        <v>36</v>
      </c>
      <c r="J44" s="72">
        <f t="shared" si="9"/>
        <v>1</v>
      </c>
      <c r="K44" s="72">
        <v>35</v>
      </c>
      <c r="L44" s="72"/>
      <c r="M44" s="72">
        <v>4</v>
      </c>
      <c r="N44" s="73">
        <v>2</v>
      </c>
      <c r="O44" s="105"/>
      <c r="P44" s="77"/>
      <c r="Q44" s="105"/>
      <c r="R44" s="77">
        <v>42</v>
      </c>
      <c r="S44" s="105"/>
      <c r="T44" s="77"/>
      <c r="U44" s="105"/>
      <c r="V44" s="77"/>
      <c r="W44" s="45"/>
    </row>
    <row r="45" spans="1:23" ht="15.75">
      <c r="A45" s="90"/>
      <c r="B45" s="69" t="s">
        <v>223</v>
      </c>
      <c r="C45" s="94" t="s">
        <v>224</v>
      </c>
      <c r="D45" s="69">
        <v>6</v>
      </c>
      <c r="E45" s="69">
        <v>7</v>
      </c>
      <c r="F45" s="69"/>
      <c r="G45" s="72">
        <f t="shared" si="6"/>
        <v>44</v>
      </c>
      <c r="H45" s="72">
        <v>0</v>
      </c>
      <c r="I45" s="108">
        <v>40</v>
      </c>
      <c r="J45" s="72">
        <f t="shared" si="9"/>
        <v>0</v>
      </c>
      <c r="K45" s="72">
        <v>40</v>
      </c>
      <c r="L45" s="72"/>
      <c r="M45" s="72">
        <v>2</v>
      </c>
      <c r="N45" s="73">
        <v>2</v>
      </c>
      <c r="O45" s="105"/>
      <c r="P45" s="77"/>
      <c r="Q45" s="105"/>
      <c r="R45" s="77"/>
      <c r="S45" s="105"/>
      <c r="T45" s="77">
        <v>24</v>
      </c>
      <c r="U45" s="105">
        <v>20</v>
      </c>
      <c r="V45" s="77"/>
      <c r="W45" s="45"/>
    </row>
    <row r="46" spans="1:23" ht="45">
      <c r="A46" s="90"/>
      <c r="B46" s="109" t="s">
        <v>225</v>
      </c>
      <c r="C46" s="94" t="s">
        <v>226</v>
      </c>
      <c r="D46" s="71"/>
      <c r="E46" s="69">
        <v>6</v>
      </c>
      <c r="F46" s="69"/>
      <c r="G46" s="72">
        <f t="shared" si="6"/>
        <v>70</v>
      </c>
      <c r="H46" s="72">
        <v>6</v>
      </c>
      <c r="I46" s="108">
        <v>60</v>
      </c>
      <c r="J46" s="72">
        <f t="shared" si="9"/>
        <v>10</v>
      </c>
      <c r="K46" s="72">
        <v>50</v>
      </c>
      <c r="L46" s="72"/>
      <c r="M46" s="72">
        <v>2</v>
      </c>
      <c r="N46" s="73">
        <v>2</v>
      </c>
      <c r="O46" s="105"/>
      <c r="P46" s="77"/>
      <c r="Q46" s="105">
        <v>14</v>
      </c>
      <c r="R46" s="77">
        <v>20</v>
      </c>
      <c r="S46" s="105">
        <v>14</v>
      </c>
      <c r="T46" s="77">
        <v>22</v>
      </c>
      <c r="U46" s="105"/>
      <c r="V46" s="77"/>
      <c r="W46" s="45"/>
    </row>
    <row r="47" spans="1:23" ht="45">
      <c r="A47" s="90"/>
      <c r="B47" s="109" t="s">
        <v>227</v>
      </c>
      <c r="C47" s="94" t="s">
        <v>228</v>
      </c>
      <c r="D47" s="71"/>
      <c r="E47" s="69">
        <v>8</v>
      </c>
      <c r="F47" s="69"/>
      <c r="G47" s="72">
        <f>H47+I47+M47+N47</f>
        <v>50</v>
      </c>
      <c r="H47" s="72">
        <v>6</v>
      </c>
      <c r="I47" s="108">
        <f>SUM(J47:K47)</f>
        <v>42</v>
      </c>
      <c r="J47" s="72">
        <v>10</v>
      </c>
      <c r="K47" s="72">
        <v>32</v>
      </c>
      <c r="L47" s="72"/>
      <c r="M47" s="72"/>
      <c r="N47" s="73">
        <v>2</v>
      </c>
      <c r="O47" s="105"/>
      <c r="P47" s="77"/>
      <c r="Q47" s="105"/>
      <c r="R47" s="77"/>
      <c r="S47" s="105"/>
      <c r="T47" s="77"/>
      <c r="U47" s="105"/>
      <c r="V47" s="77">
        <v>50</v>
      </c>
      <c r="W47" s="45"/>
    </row>
    <row r="48" spans="1:23" s="62" customFormat="1" ht="15.75">
      <c r="A48" s="57"/>
      <c r="B48" s="47" t="s">
        <v>229</v>
      </c>
      <c r="C48" s="58" t="s">
        <v>230</v>
      </c>
      <c r="D48" s="47"/>
      <c r="E48" s="47"/>
      <c r="F48" s="47"/>
      <c r="G48" s="64">
        <f>SUM(G50,G56,G62,G68,G74)</f>
        <v>2398</v>
      </c>
      <c r="H48" s="64">
        <f>SUM(H49,)</f>
        <v>58</v>
      </c>
      <c r="I48" s="64">
        <f>SUM(I49,)</f>
        <v>818</v>
      </c>
      <c r="J48" s="64">
        <f>SUM(J49,)</f>
        <v>272</v>
      </c>
      <c r="K48" s="64">
        <f>SUM(K49,)</f>
        <v>548</v>
      </c>
      <c r="L48" s="64">
        <f>SUM(L49,)</f>
        <v>1404</v>
      </c>
      <c r="M48" s="64">
        <f>M50+M56+M62+M68+M74</f>
        <v>14</v>
      </c>
      <c r="N48" s="65">
        <f>N50+N56+N62+N68+N74</f>
        <v>116</v>
      </c>
      <c r="O48" s="110">
        <f aca="true" t="shared" si="10" ref="O48:V48">SUM(O49,)</f>
        <v>84</v>
      </c>
      <c r="P48" s="111">
        <f t="shared" si="10"/>
        <v>188</v>
      </c>
      <c r="Q48" s="110">
        <f t="shared" si="10"/>
        <v>140</v>
      </c>
      <c r="R48" s="111">
        <f t="shared" si="10"/>
        <v>204</v>
      </c>
      <c r="S48" s="110">
        <f>SUM(S56,S62)</f>
        <v>290</v>
      </c>
      <c r="T48" s="111">
        <f t="shared" si="10"/>
        <v>450</v>
      </c>
      <c r="U48" s="110">
        <f t="shared" si="10"/>
        <v>390</v>
      </c>
      <c r="V48" s="111">
        <f t="shared" si="10"/>
        <v>652</v>
      </c>
      <c r="W48" s="45"/>
    </row>
    <row r="49" spans="1:23" s="62" customFormat="1" ht="15.75">
      <c r="A49" s="57"/>
      <c r="B49" s="47" t="s">
        <v>231</v>
      </c>
      <c r="C49" s="58" t="s">
        <v>232</v>
      </c>
      <c r="D49" s="47"/>
      <c r="E49" s="47"/>
      <c r="F49" s="47"/>
      <c r="G49" s="64">
        <f aca="true" t="shared" si="11" ref="G49:L49">G50+G56+G62+G68+G74</f>
        <v>2398</v>
      </c>
      <c r="H49" s="64">
        <f t="shared" si="11"/>
        <v>58</v>
      </c>
      <c r="I49" s="64">
        <f t="shared" si="11"/>
        <v>818</v>
      </c>
      <c r="J49" s="64">
        <f t="shared" si="11"/>
        <v>272</v>
      </c>
      <c r="K49" s="64">
        <f t="shared" si="11"/>
        <v>548</v>
      </c>
      <c r="L49" s="64">
        <f t="shared" si="11"/>
        <v>1404</v>
      </c>
      <c r="M49" s="64">
        <f>M48</f>
        <v>14</v>
      </c>
      <c r="N49" s="65">
        <f>N48</f>
        <v>116</v>
      </c>
      <c r="O49" s="110">
        <f aca="true" t="shared" si="12" ref="O49:V49">O50+O56+O62+O68+O74</f>
        <v>84</v>
      </c>
      <c r="P49" s="111">
        <f t="shared" si="12"/>
        <v>188</v>
      </c>
      <c r="Q49" s="110">
        <f t="shared" si="12"/>
        <v>140</v>
      </c>
      <c r="R49" s="111">
        <f t="shared" si="12"/>
        <v>204</v>
      </c>
      <c r="S49" s="110">
        <f t="shared" si="12"/>
        <v>290</v>
      </c>
      <c r="T49" s="111">
        <f t="shared" si="12"/>
        <v>450</v>
      </c>
      <c r="U49" s="110">
        <f t="shared" si="12"/>
        <v>390</v>
      </c>
      <c r="V49" s="111">
        <f t="shared" si="12"/>
        <v>652</v>
      </c>
      <c r="W49" s="45"/>
    </row>
    <row r="50" spans="1:23" s="62" customFormat="1" ht="57">
      <c r="A50" s="57"/>
      <c r="B50" s="47" t="s">
        <v>233</v>
      </c>
      <c r="C50" s="112" t="s">
        <v>234</v>
      </c>
      <c r="D50" s="113"/>
      <c r="E50" s="114"/>
      <c r="F50" s="114">
        <v>2</v>
      </c>
      <c r="G50" s="115">
        <f>SUM(G51:G55)</f>
        <v>272</v>
      </c>
      <c r="H50" s="115">
        <f>SUM(H51:H54)</f>
        <v>8</v>
      </c>
      <c r="I50" s="115">
        <f>SUM(I51:I54)</f>
        <v>98</v>
      </c>
      <c r="J50" s="115">
        <f>SUM(J51:J54)</f>
        <v>40</v>
      </c>
      <c r="K50" s="115">
        <f>SUM(K51:K52)</f>
        <v>58</v>
      </c>
      <c r="L50" s="115">
        <f>SUM(L51:L54)</f>
        <v>144</v>
      </c>
      <c r="M50" s="115"/>
      <c r="N50" s="116">
        <f>N51+N52+N55</f>
        <v>22</v>
      </c>
      <c r="O50" s="91">
        <f aca="true" t="shared" si="13" ref="O50:V50">SUM(O51:O54)</f>
        <v>84</v>
      </c>
      <c r="P50" s="92">
        <f>SUM(P52:P55)</f>
        <v>188</v>
      </c>
      <c r="Q50" s="91">
        <v>0</v>
      </c>
      <c r="R50" s="92">
        <f t="shared" si="13"/>
        <v>0</v>
      </c>
      <c r="S50" s="91">
        <f t="shared" si="13"/>
        <v>0</v>
      </c>
      <c r="T50" s="92">
        <f t="shared" si="13"/>
        <v>0</v>
      </c>
      <c r="U50" s="91">
        <f t="shared" si="13"/>
        <v>0</v>
      </c>
      <c r="V50" s="92">
        <f t="shared" si="13"/>
        <v>0</v>
      </c>
      <c r="W50" s="45"/>
    </row>
    <row r="51" spans="1:23" ht="45">
      <c r="A51" s="90"/>
      <c r="B51" s="69" t="s">
        <v>235</v>
      </c>
      <c r="C51" s="94" t="s">
        <v>236</v>
      </c>
      <c r="D51" s="71"/>
      <c r="E51" s="69">
        <v>2</v>
      </c>
      <c r="F51" s="69"/>
      <c r="G51" s="72">
        <f>H51+I51+M51+N51</f>
        <v>38</v>
      </c>
      <c r="H51" s="72">
        <v>0</v>
      </c>
      <c r="I51" s="72">
        <f>SUM(J51:K51)</f>
        <v>34</v>
      </c>
      <c r="J51" s="72">
        <v>16</v>
      </c>
      <c r="K51" s="72">
        <v>18</v>
      </c>
      <c r="L51" s="72"/>
      <c r="M51" s="72"/>
      <c r="N51" s="73">
        <v>4</v>
      </c>
      <c r="O51" s="74">
        <v>38</v>
      </c>
      <c r="P51" s="75"/>
      <c r="Q51" s="74"/>
      <c r="R51" s="75"/>
      <c r="S51" s="76"/>
      <c r="T51" s="77"/>
      <c r="U51" s="76"/>
      <c r="V51" s="77"/>
      <c r="W51" s="45"/>
    </row>
    <row r="52" spans="1:23" ht="45">
      <c r="A52" s="90"/>
      <c r="B52" s="69" t="s">
        <v>237</v>
      </c>
      <c r="C52" s="94" t="s">
        <v>238</v>
      </c>
      <c r="D52" s="71"/>
      <c r="E52" s="69"/>
      <c r="F52" s="69">
        <v>2</v>
      </c>
      <c r="G52" s="72">
        <f>H52+I52+M52+N52</f>
        <v>78</v>
      </c>
      <c r="H52" s="72">
        <v>8</v>
      </c>
      <c r="I52" s="72">
        <v>64</v>
      </c>
      <c r="J52" s="72">
        <v>24</v>
      </c>
      <c r="K52" s="72">
        <v>40</v>
      </c>
      <c r="L52" s="72"/>
      <c r="M52" s="72"/>
      <c r="N52" s="73">
        <v>6</v>
      </c>
      <c r="O52" s="74">
        <v>46</v>
      </c>
      <c r="P52" s="75">
        <v>32</v>
      </c>
      <c r="Q52" s="74"/>
      <c r="R52" s="75"/>
      <c r="S52" s="76"/>
      <c r="T52" s="77"/>
      <c r="U52" s="76"/>
      <c r="V52" s="77"/>
      <c r="W52" s="45"/>
    </row>
    <row r="53" spans="1:23" s="118" customFormat="1" ht="15.75">
      <c r="A53" s="90"/>
      <c r="B53" s="69" t="s">
        <v>239</v>
      </c>
      <c r="C53" s="117" t="s">
        <v>34</v>
      </c>
      <c r="D53" s="71"/>
      <c r="E53" s="69">
        <v>2</v>
      </c>
      <c r="F53" s="69"/>
      <c r="G53" s="81">
        <v>72</v>
      </c>
      <c r="H53" s="81"/>
      <c r="I53" s="81"/>
      <c r="J53" s="81"/>
      <c r="K53" s="81"/>
      <c r="L53" s="81">
        <v>72</v>
      </c>
      <c r="M53" s="81"/>
      <c r="N53" s="82"/>
      <c r="O53" s="83"/>
      <c r="P53" s="84">
        <v>72</v>
      </c>
      <c r="Q53" s="83"/>
      <c r="R53" s="84"/>
      <c r="S53" s="85"/>
      <c r="T53" s="86"/>
      <c r="U53" s="85"/>
      <c r="V53" s="86"/>
      <c r="W53" s="45"/>
    </row>
    <row r="54" spans="1:23" s="119" customFormat="1" ht="15.75">
      <c r="A54" s="90"/>
      <c r="B54" s="69" t="s">
        <v>240</v>
      </c>
      <c r="C54" s="117" t="s">
        <v>35</v>
      </c>
      <c r="D54" s="71"/>
      <c r="E54" s="69">
        <v>2</v>
      </c>
      <c r="F54" s="69"/>
      <c r="G54" s="81">
        <v>72</v>
      </c>
      <c r="H54" s="81"/>
      <c r="I54" s="81"/>
      <c r="J54" s="81"/>
      <c r="K54" s="81"/>
      <c r="L54" s="81">
        <v>72</v>
      </c>
      <c r="M54" s="81"/>
      <c r="N54" s="82"/>
      <c r="O54" s="83"/>
      <c r="P54" s="84">
        <v>72</v>
      </c>
      <c r="Q54" s="83"/>
      <c r="R54" s="84"/>
      <c r="S54" s="85"/>
      <c r="T54" s="86"/>
      <c r="U54" s="85"/>
      <c r="V54" s="86"/>
      <c r="W54" s="45"/>
    </row>
    <row r="55" spans="1:23" s="119" customFormat="1" ht="15.75">
      <c r="A55" s="90"/>
      <c r="B55" s="69"/>
      <c r="C55" s="117" t="s">
        <v>241</v>
      </c>
      <c r="D55" s="71"/>
      <c r="E55" s="69"/>
      <c r="F55" s="69"/>
      <c r="G55" s="81">
        <v>12</v>
      </c>
      <c r="H55" s="81"/>
      <c r="I55" s="81"/>
      <c r="J55" s="81"/>
      <c r="K55" s="81"/>
      <c r="L55" s="81"/>
      <c r="M55" s="81"/>
      <c r="N55" s="82">
        <v>12</v>
      </c>
      <c r="O55" s="83"/>
      <c r="P55" s="84">
        <v>12</v>
      </c>
      <c r="Q55" s="83"/>
      <c r="R55" s="84"/>
      <c r="S55" s="85"/>
      <c r="T55" s="120"/>
      <c r="U55" s="85"/>
      <c r="V55" s="120"/>
      <c r="W55" s="45"/>
    </row>
    <row r="56" spans="1:23" s="62" customFormat="1" ht="57">
      <c r="A56" s="57"/>
      <c r="B56" s="47" t="s">
        <v>242</v>
      </c>
      <c r="C56" s="95" t="s">
        <v>243</v>
      </c>
      <c r="D56" s="59"/>
      <c r="E56" s="47"/>
      <c r="F56" s="47">
        <v>5</v>
      </c>
      <c r="G56" s="64">
        <f>SUM(G57:G61)</f>
        <v>596</v>
      </c>
      <c r="H56" s="64">
        <f>SUM(H57:H58)</f>
        <v>10</v>
      </c>
      <c r="I56" s="64">
        <f>SUM(I57:I60)</f>
        <v>168</v>
      </c>
      <c r="J56" s="64">
        <f>SUM(J57:J58)</f>
        <v>64</v>
      </c>
      <c r="K56" s="64">
        <f>SUM(K57:K58)</f>
        <v>104</v>
      </c>
      <c r="L56" s="64">
        <f>SUM(L57:L60)</f>
        <v>396</v>
      </c>
      <c r="M56" s="64"/>
      <c r="N56" s="65">
        <f>N57+N58+N61</f>
        <v>22</v>
      </c>
      <c r="O56" s="66">
        <f>O57</f>
        <v>0</v>
      </c>
      <c r="P56" s="67">
        <f aca="true" t="shared" si="14" ref="P56:V56">SUM(P57:P60)</f>
        <v>0</v>
      </c>
      <c r="Q56" s="66">
        <f t="shared" si="14"/>
        <v>140</v>
      </c>
      <c r="R56" s="67">
        <f>SUM(R57:R60)</f>
        <v>204</v>
      </c>
      <c r="S56" s="66">
        <f>SUM(S58:S61)</f>
        <v>252</v>
      </c>
      <c r="T56" s="67">
        <v>0</v>
      </c>
      <c r="U56" s="66">
        <f t="shared" si="14"/>
        <v>0</v>
      </c>
      <c r="V56" s="67">
        <f t="shared" si="14"/>
        <v>0</v>
      </c>
      <c r="W56" s="45"/>
    </row>
    <row r="57" spans="1:23" ht="45">
      <c r="A57" s="90"/>
      <c r="B57" s="69" t="s">
        <v>244</v>
      </c>
      <c r="C57" s="94" t="s">
        <v>245</v>
      </c>
      <c r="D57" s="71"/>
      <c r="E57" s="69">
        <v>3</v>
      </c>
      <c r="F57" s="69"/>
      <c r="G57" s="72">
        <f>H57+I57+M57+N57</f>
        <v>38</v>
      </c>
      <c r="H57" s="72">
        <v>0</v>
      </c>
      <c r="I57" s="72">
        <f>SUM(J57:K57)</f>
        <v>34</v>
      </c>
      <c r="J57" s="72">
        <v>16</v>
      </c>
      <c r="K57" s="72">
        <v>18</v>
      </c>
      <c r="L57" s="72"/>
      <c r="M57" s="72"/>
      <c r="N57" s="73">
        <v>4</v>
      </c>
      <c r="O57" s="74"/>
      <c r="P57" s="75"/>
      <c r="Q57" s="74">
        <v>38</v>
      </c>
      <c r="R57" s="75"/>
      <c r="S57" s="76"/>
      <c r="T57" s="77"/>
      <c r="U57" s="76"/>
      <c r="V57" s="77"/>
      <c r="W57" s="45"/>
    </row>
    <row r="58" spans="1:23" ht="45">
      <c r="A58" s="90"/>
      <c r="B58" s="69" t="s">
        <v>246</v>
      </c>
      <c r="C58" s="94" t="s">
        <v>247</v>
      </c>
      <c r="D58" s="71"/>
      <c r="E58" s="69"/>
      <c r="F58" s="69">
        <v>5</v>
      </c>
      <c r="G58" s="72">
        <f>H58+I58+M58+N58</f>
        <v>150</v>
      </c>
      <c r="H58" s="108">
        <v>10</v>
      </c>
      <c r="I58" s="108">
        <f>SUM(J58:K58)</f>
        <v>134</v>
      </c>
      <c r="J58" s="72">
        <v>48</v>
      </c>
      <c r="K58" s="72">
        <v>86</v>
      </c>
      <c r="L58" s="72"/>
      <c r="M58" s="72"/>
      <c r="N58" s="73">
        <v>6</v>
      </c>
      <c r="O58" s="74"/>
      <c r="P58" s="75"/>
      <c r="Q58" s="74">
        <v>30</v>
      </c>
      <c r="R58" s="75">
        <v>60</v>
      </c>
      <c r="S58" s="76">
        <v>60</v>
      </c>
      <c r="T58" s="77"/>
      <c r="U58" s="76"/>
      <c r="V58" s="77"/>
      <c r="W58" s="45"/>
    </row>
    <row r="59" spans="1:23" s="118" customFormat="1" ht="15.75">
      <c r="A59" s="90"/>
      <c r="B59" s="69" t="s">
        <v>248</v>
      </c>
      <c r="C59" s="117" t="s">
        <v>34</v>
      </c>
      <c r="D59" s="71"/>
      <c r="E59" s="69">
        <v>4</v>
      </c>
      <c r="F59" s="69"/>
      <c r="G59" s="72">
        <v>144</v>
      </c>
      <c r="H59" s="72"/>
      <c r="I59" s="72"/>
      <c r="J59" s="72"/>
      <c r="K59" s="72"/>
      <c r="L59" s="72">
        <v>144</v>
      </c>
      <c r="M59" s="72"/>
      <c r="N59" s="73"/>
      <c r="O59" s="74"/>
      <c r="P59" s="75"/>
      <c r="Q59" s="74">
        <v>72</v>
      </c>
      <c r="R59" s="75">
        <v>72</v>
      </c>
      <c r="S59" s="85"/>
      <c r="T59" s="86"/>
      <c r="U59" s="85"/>
      <c r="V59" s="86"/>
      <c r="W59" s="45"/>
    </row>
    <row r="60" spans="1:23" s="119" customFormat="1" ht="15.75">
      <c r="A60" s="90"/>
      <c r="B60" s="69" t="s">
        <v>249</v>
      </c>
      <c r="C60" s="117" t="s">
        <v>35</v>
      </c>
      <c r="D60" s="71"/>
      <c r="E60" s="69">
        <v>5</v>
      </c>
      <c r="F60" s="69"/>
      <c r="G60" s="72">
        <v>252</v>
      </c>
      <c r="H60" s="72"/>
      <c r="I60" s="72"/>
      <c r="J60" s="72"/>
      <c r="K60" s="72"/>
      <c r="L60" s="72">
        <v>252</v>
      </c>
      <c r="M60" s="72"/>
      <c r="N60" s="73"/>
      <c r="O60" s="74"/>
      <c r="P60" s="75"/>
      <c r="Q60" s="74"/>
      <c r="R60" s="75">
        <v>72</v>
      </c>
      <c r="S60" s="76">
        <v>180</v>
      </c>
      <c r="T60" s="86"/>
      <c r="U60" s="85"/>
      <c r="V60" s="86"/>
      <c r="W60" s="45"/>
    </row>
    <row r="61" spans="1:23" s="119" customFormat="1" ht="15.75">
      <c r="A61" s="90"/>
      <c r="B61" s="69"/>
      <c r="C61" s="117" t="s">
        <v>241</v>
      </c>
      <c r="D61" s="71"/>
      <c r="E61" s="69"/>
      <c r="F61" s="69"/>
      <c r="G61" s="72">
        <v>12</v>
      </c>
      <c r="H61" s="72"/>
      <c r="I61" s="72"/>
      <c r="J61" s="72"/>
      <c r="K61" s="72"/>
      <c r="L61" s="72"/>
      <c r="M61" s="72"/>
      <c r="N61" s="73">
        <v>12</v>
      </c>
      <c r="O61" s="74"/>
      <c r="P61" s="75"/>
      <c r="Q61" s="74"/>
      <c r="R61" s="75"/>
      <c r="S61" s="76">
        <v>12</v>
      </c>
      <c r="T61" s="120"/>
      <c r="U61" s="85"/>
      <c r="V61" s="120"/>
      <c r="W61" s="45"/>
    </row>
    <row r="62" spans="1:23" s="62" customFormat="1" ht="57">
      <c r="A62" s="57"/>
      <c r="B62" s="47" t="s">
        <v>250</v>
      </c>
      <c r="C62" s="63" t="s">
        <v>251</v>
      </c>
      <c r="D62" s="59"/>
      <c r="E62" s="47"/>
      <c r="F62" s="47">
        <v>6</v>
      </c>
      <c r="G62" s="64">
        <f>SUM(G63:G67)</f>
        <v>410</v>
      </c>
      <c r="H62" s="64">
        <f>SUM(H63:H66)</f>
        <v>10</v>
      </c>
      <c r="I62" s="64">
        <f>SUM(I63:I66)</f>
        <v>162</v>
      </c>
      <c r="J62" s="64">
        <f>SUM(J63:J66)</f>
        <v>46</v>
      </c>
      <c r="K62" s="64">
        <f>SUM(K63:K66)</f>
        <v>116</v>
      </c>
      <c r="L62" s="64">
        <f>SUM(L63:L66)</f>
        <v>216</v>
      </c>
      <c r="M62" s="64"/>
      <c r="N62" s="65">
        <f>N63+N64+N67</f>
        <v>22</v>
      </c>
      <c r="O62" s="66">
        <f aca="true" t="shared" si="15" ref="O62:V62">SUM(O63:O66)</f>
        <v>0</v>
      </c>
      <c r="P62" s="67">
        <f t="shared" si="15"/>
        <v>0</v>
      </c>
      <c r="Q62" s="66">
        <f t="shared" si="15"/>
        <v>0</v>
      </c>
      <c r="R62" s="67">
        <f t="shared" si="15"/>
        <v>0</v>
      </c>
      <c r="S62" s="121">
        <f t="shared" si="15"/>
        <v>38</v>
      </c>
      <c r="T62" s="67">
        <f>SUM(T64:T67)</f>
        <v>372</v>
      </c>
      <c r="U62" s="66">
        <f t="shared" si="15"/>
        <v>0</v>
      </c>
      <c r="V62" s="67">
        <f t="shared" si="15"/>
        <v>0</v>
      </c>
      <c r="W62" s="45"/>
    </row>
    <row r="63" spans="1:23" ht="45">
      <c r="A63" s="90"/>
      <c r="B63" s="69" t="s">
        <v>252</v>
      </c>
      <c r="C63" s="94" t="s">
        <v>253</v>
      </c>
      <c r="D63" s="71"/>
      <c r="E63" s="69">
        <v>5</v>
      </c>
      <c r="F63" s="69"/>
      <c r="G63" s="72">
        <f>H63+I63+M63+N63</f>
        <v>38</v>
      </c>
      <c r="H63" s="108">
        <v>0</v>
      </c>
      <c r="I63" s="72">
        <v>34</v>
      </c>
      <c r="J63" s="72">
        <v>16</v>
      </c>
      <c r="K63" s="72">
        <v>18</v>
      </c>
      <c r="L63" s="72"/>
      <c r="M63" s="72"/>
      <c r="N63" s="73">
        <v>4</v>
      </c>
      <c r="O63" s="74"/>
      <c r="P63" s="75"/>
      <c r="Q63" s="74"/>
      <c r="R63" s="75"/>
      <c r="S63" s="76">
        <v>38</v>
      </c>
      <c r="T63" s="75"/>
      <c r="U63" s="76"/>
      <c r="V63" s="77"/>
      <c r="W63" s="45"/>
    </row>
    <row r="64" spans="1:23" ht="45">
      <c r="A64" s="90"/>
      <c r="B64" s="69" t="s">
        <v>254</v>
      </c>
      <c r="C64" s="94" t="s">
        <v>255</v>
      </c>
      <c r="D64" s="71"/>
      <c r="E64" s="69"/>
      <c r="F64" s="69">
        <v>6</v>
      </c>
      <c r="G64" s="72">
        <f>H64+I64+M64+N64</f>
        <v>144</v>
      </c>
      <c r="H64" s="108">
        <v>10</v>
      </c>
      <c r="I64" s="108">
        <v>128</v>
      </c>
      <c r="J64" s="72">
        <v>30</v>
      </c>
      <c r="K64" s="72">
        <v>98</v>
      </c>
      <c r="L64" s="72"/>
      <c r="M64" s="72"/>
      <c r="N64" s="73">
        <v>6</v>
      </c>
      <c r="O64" s="74"/>
      <c r="P64" s="75"/>
      <c r="Q64" s="74"/>
      <c r="R64" s="75"/>
      <c r="S64" s="76"/>
      <c r="T64" s="75">
        <v>144</v>
      </c>
      <c r="U64" s="76"/>
      <c r="V64" s="77"/>
      <c r="W64" s="45"/>
    </row>
    <row r="65" spans="1:23" s="118" customFormat="1" ht="15.75">
      <c r="A65" s="90"/>
      <c r="B65" s="69" t="s">
        <v>256</v>
      </c>
      <c r="C65" s="94" t="s">
        <v>34</v>
      </c>
      <c r="D65" s="71"/>
      <c r="E65" s="69">
        <v>6</v>
      </c>
      <c r="F65" s="69"/>
      <c r="G65" s="89">
        <v>72</v>
      </c>
      <c r="H65" s="89"/>
      <c r="I65" s="89"/>
      <c r="J65" s="81"/>
      <c r="K65" s="81"/>
      <c r="L65" s="81">
        <v>72</v>
      </c>
      <c r="M65" s="81"/>
      <c r="N65" s="82"/>
      <c r="O65" s="83"/>
      <c r="P65" s="84"/>
      <c r="Q65" s="83"/>
      <c r="R65" s="84"/>
      <c r="S65" s="85"/>
      <c r="T65" s="84">
        <v>72</v>
      </c>
      <c r="U65" s="85"/>
      <c r="V65" s="86"/>
      <c r="W65" s="45"/>
    </row>
    <row r="66" spans="1:23" s="119" customFormat="1" ht="15.75">
      <c r="A66" s="90"/>
      <c r="B66" s="69" t="s">
        <v>257</v>
      </c>
      <c r="C66" s="94" t="s">
        <v>35</v>
      </c>
      <c r="D66" s="71"/>
      <c r="E66" s="69">
        <v>6</v>
      </c>
      <c r="F66" s="69"/>
      <c r="G66" s="89">
        <v>144</v>
      </c>
      <c r="H66" s="89"/>
      <c r="I66" s="89"/>
      <c r="J66" s="81"/>
      <c r="K66" s="81"/>
      <c r="L66" s="81">
        <v>144</v>
      </c>
      <c r="M66" s="81"/>
      <c r="N66" s="82"/>
      <c r="O66" s="83"/>
      <c r="P66" s="84"/>
      <c r="Q66" s="83"/>
      <c r="R66" s="84"/>
      <c r="S66" s="85"/>
      <c r="T66" s="84">
        <v>144</v>
      </c>
      <c r="U66" s="85"/>
      <c r="V66" s="86"/>
      <c r="W66" s="45"/>
    </row>
    <row r="67" spans="1:23" s="119" customFormat="1" ht="15.75">
      <c r="A67" s="90"/>
      <c r="B67" s="69"/>
      <c r="C67" s="94" t="s">
        <v>241</v>
      </c>
      <c r="D67" s="71"/>
      <c r="E67" s="69"/>
      <c r="F67" s="69"/>
      <c r="G67" s="89">
        <v>12</v>
      </c>
      <c r="H67" s="89"/>
      <c r="I67" s="89"/>
      <c r="J67" s="81"/>
      <c r="K67" s="81"/>
      <c r="L67" s="81"/>
      <c r="M67" s="81"/>
      <c r="N67" s="82">
        <v>12</v>
      </c>
      <c r="O67" s="83"/>
      <c r="P67" s="84"/>
      <c r="Q67" s="83"/>
      <c r="R67" s="84"/>
      <c r="S67" s="85"/>
      <c r="T67" s="84">
        <v>12</v>
      </c>
      <c r="U67" s="85"/>
      <c r="V67" s="120"/>
      <c r="W67" s="45"/>
    </row>
    <row r="68" spans="1:23" s="62" customFormat="1" ht="71.25">
      <c r="A68" s="57"/>
      <c r="B68" s="47" t="s">
        <v>258</v>
      </c>
      <c r="C68" s="95" t="s">
        <v>259</v>
      </c>
      <c r="D68" s="59"/>
      <c r="E68" s="47"/>
      <c r="F68" s="47">
        <v>7</v>
      </c>
      <c r="G68" s="64">
        <f>SUM(G69:G73)</f>
        <v>414</v>
      </c>
      <c r="H68" s="64">
        <f>SUM(H69:H72)</f>
        <v>10</v>
      </c>
      <c r="I68" s="64">
        <f>SUM(I69:I72)</f>
        <v>166</v>
      </c>
      <c r="J68" s="64">
        <f>SUM(J69:J72)</f>
        <v>48</v>
      </c>
      <c r="K68" s="64">
        <f>SUM(K69:K72)</f>
        <v>118</v>
      </c>
      <c r="L68" s="64">
        <f>SUM(L69:L72)</f>
        <v>216</v>
      </c>
      <c r="M68" s="64"/>
      <c r="N68" s="65">
        <f>N69+N70+N73</f>
        <v>22</v>
      </c>
      <c r="O68" s="66">
        <f aca="true" t="shared" si="16" ref="O68:T68">SUM(O69:O72)</f>
        <v>0</v>
      </c>
      <c r="P68" s="67">
        <f t="shared" si="16"/>
        <v>0</v>
      </c>
      <c r="Q68" s="66">
        <f t="shared" si="16"/>
        <v>0</v>
      </c>
      <c r="R68" s="67">
        <f t="shared" si="16"/>
        <v>0</v>
      </c>
      <c r="S68" s="66">
        <f t="shared" si="16"/>
        <v>0</v>
      </c>
      <c r="T68" s="67">
        <f t="shared" si="16"/>
        <v>78</v>
      </c>
      <c r="U68" s="66">
        <f>SUM(U69:U73)</f>
        <v>336</v>
      </c>
      <c r="V68" s="67">
        <v>0</v>
      </c>
      <c r="W68" s="45"/>
    </row>
    <row r="69" spans="1:23" ht="45">
      <c r="A69" s="90"/>
      <c r="B69" s="69" t="s">
        <v>260</v>
      </c>
      <c r="C69" s="94" t="s">
        <v>261</v>
      </c>
      <c r="D69" s="71"/>
      <c r="E69" s="69">
        <v>6</v>
      </c>
      <c r="F69" s="69"/>
      <c r="G69" s="72">
        <v>38</v>
      </c>
      <c r="H69" s="72">
        <v>0</v>
      </c>
      <c r="I69" s="72">
        <v>34</v>
      </c>
      <c r="J69" s="72">
        <v>16</v>
      </c>
      <c r="K69" s="72">
        <v>18</v>
      </c>
      <c r="L69" s="72"/>
      <c r="M69" s="72"/>
      <c r="N69" s="73">
        <v>4</v>
      </c>
      <c r="O69" s="74"/>
      <c r="P69" s="75"/>
      <c r="Q69" s="74"/>
      <c r="R69" s="75"/>
      <c r="S69" s="105"/>
      <c r="T69" s="77">
        <v>38</v>
      </c>
      <c r="U69" s="76"/>
      <c r="V69" s="77"/>
      <c r="W69" s="45"/>
    </row>
    <row r="70" spans="1:23" ht="45">
      <c r="A70" s="90"/>
      <c r="B70" s="69" t="s">
        <v>262</v>
      </c>
      <c r="C70" s="94" t="s">
        <v>263</v>
      </c>
      <c r="D70" s="71"/>
      <c r="E70" s="69"/>
      <c r="F70" s="69">
        <v>7</v>
      </c>
      <c r="G70" s="72">
        <f>H70+I70+M70+N70</f>
        <v>148</v>
      </c>
      <c r="H70" s="108">
        <v>10</v>
      </c>
      <c r="I70" s="72">
        <v>132</v>
      </c>
      <c r="J70" s="72">
        <v>32</v>
      </c>
      <c r="K70" s="72">
        <v>100</v>
      </c>
      <c r="L70" s="72"/>
      <c r="M70" s="72"/>
      <c r="N70" s="73">
        <v>6</v>
      </c>
      <c r="O70" s="74"/>
      <c r="P70" s="75"/>
      <c r="Q70" s="74"/>
      <c r="R70" s="75"/>
      <c r="S70" s="105"/>
      <c r="T70" s="77">
        <v>40</v>
      </c>
      <c r="U70" s="76">
        <v>108</v>
      </c>
      <c r="V70" s="77"/>
      <c r="W70" s="45"/>
    </row>
    <row r="71" spans="1:23" s="118" customFormat="1" ht="15.75">
      <c r="A71" s="90"/>
      <c r="B71" s="69" t="s">
        <v>264</v>
      </c>
      <c r="C71" s="122" t="s">
        <v>34</v>
      </c>
      <c r="D71" s="71"/>
      <c r="E71" s="69">
        <v>7</v>
      </c>
      <c r="F71" s="69"/>
      <c r="G71" s="89">
        <v>108</v>
      </c>
      <c r="H71" s="89"/>
      <c r="I71" s="89"/>
      <c r="J71" s="89"/>
      <c r="K71" s="81"/>
      <c r="L71" s="81">
        <v>108</v>
      </c>
      <c r="M71" s="81"/>
      <c r="N71" s="82"/>
      <c r="O71" s="83"/>
      <c r="P71" s="84"/>
      <c r="Q71" s="83"/>
      <c r="R71" s="84"/>
      <c r="S71" s="99"/>
      <c r="T71" s="86"/>
      <c r="U71" s="85">
        <v>108</v>
      </c>
      <c r="V71" s="86"/>
      <c r="W71" s="45"/>
    </row>
    <row r="72" spans="1:23" s="119" customFormat="1" ht="15.75">
      <c r="A72" s="90"/>
      <c r="B72" s="69" t="s">
        <v>265</v>
      </c>
      <c r="C72" s="122" t="s">
        <v>35</v>
      </c>
      <c r="D72" s="71"/>
      <c r="E72" s="69">
        <v>7</v>
      </c>
      <c r="F72" s="69"/>
      <c r="G72" s="89">
        <v>108</v>
      </c>
      <c r="H72" s="89"/>
      <c r="I72" s="89"/>
      <c r="J72" s="89"/>
      <c r="K72" s="81"/>
      <c r="L72" s="81">
        <v>108</v>
      </c>
      <c r="M72" s="81"/>
      <c r="N72" s="82"/>
      <c r="O72" s="83"/>
      <c r="P72" s="84"/>
      <c r="Q72" s="83"/>
      <c r="R72" s="84"/>
      <c r="S72" s="123"/>
      <c r="T72" s="88"/>
      <c r="U72" s="87">
        <v>108</v>
      </c>
      <c r="V72" s="86"/>
      <c r="W72" s="45"/>
    </row>
    <row r="73" spans="1:23" s="119" customFormat="1" ht="15.75">
      <c r="A73" s="90"/>
      <c r="B73" s="69"/>
      <c r="C73" s="122" t="s">
        <v>241</v>
      </c>
      <c r="D73" s="71"/>
      <c r="E73" s="69"/>
      <c r="F73" s="69"/>
      <c r="G73" s="89">
        <v>12</v>
      </c>
      <c r="H73" s="89"/>
      <c r="I73" s="89"/>
      <c r="J73" s="89"/>
      <c r="K73" s="81"/>
      <c r="L73" s="81"/>
      <c r="M73" s="81"/>
      <c r="N73" s="82">
        <v>12</v>
      </c>
      <c r="O73" s="83"/>
      <c r="P73" s="84"/>
      <c r="Q73" s="83"/>
      <c r="R73" s="84"/>
      <c r="S73" s="99"/>
      <c r="T73" s="86"/>
      <c r="U73" s="99">
        <v>12</v>
      </c>
      <c r="V73" s="120"/>
      <c r="W73" s="45"/>
    </row>
    <row r="74" spans="1:23" s="62" customFormat="1" ht="71.25">
      <c r="A74" s="57"/>
      <c r="B74" s="47" t="s">
        <v>266</v>
      </c>
      <c r="C74" s="95" t="s">
        <v>267</v>
      </c>
      <c r="D74" s="59"/>
      <c r="E74" s="47"/>
      <c r="F74" s="47">
        <v>8</v>
      </c>
      <c r="G74" s="64">
        <f>SUM(G75:G80)</f>
        <v>706</v>
      </c>
      <c r="H74" s="64">
        <f>SUM(H75:H79)</f>
        <v>20</v>
      </c>
      <c r="I74" s="124">
        <f>SUM(I75:I77)</f>
        <v>224</v>
      </c>
      <c r="J74" s="64">
        <f>SUM(J75:J79)</f>
        <v>74</v>
      </c>
      <c r="K74" s="64">
        <f>SUM(K75:K79)</f>
        <v>152</v>
      </c>
      <c r="L74" s="64">
        <f>SUM(L75:L79)</f>
        <v>432</v>
      </c>
      <c r="M74" s="64">
        <v>14</v>
      </c>
      <c r="N74" s="65">
        <f>N75+N76+N77+N80</f>
        <v>28</v>
      </c>
      <c r="O74" s="66">
        <f aca="true" t="shared" si="17" ref="O74:U74">SUM(O75:O79)</f>
        <v>0</v>
      </c>
      <c r="P74" s="67">
        <f t="shared" si="17"/>
        <v>0</v>
      </c>
      <c r="Q74" s="66">
        <f t="shared" si="17"/>
        <v>0</v>
      </c>
      <c r="R74" s="67">
        <f t="shared" si="17"/>
        <v>0</v>
      </c>
      <c r="S74" s="91">
        <f t="shared" si="17"/>
        <v>0</v>
      </c>
      <c r="T74" s="92">
        <f t="shared" si="17"/>
        <v>0</v>
      </c>
      <c r="U74" s="91">
        <f t="shared" si="17"/>
        <v>54</v>
      </c>
      <c r="V74" s="67">
        <f>SUM(V75:V80)</f>
        <v>652</v>
      </c>
      <c r="W74" s="45"/>
    </row>
    <row r="75" spans="1:23" ht="45">
      <c r="A75" s="90"/>
      <c r="B75" s="69" t="s">
        <v>268</v>
      </c>
      <c r="C75" s="94" t="s">
        <v>269</v>
      </c>
      <c r="D75" s="71"/>
      <c r="E75" s="69">
        <v>8</v>
      </c>
      <c r="F75" s="69"/>
      <c r="G75" s="72">
        <v>38</v>
      </c>
      <c r="H75" s="72">
        <v>0</v>
      </c>
      <c r="I75" s="72">
        <v>32</v>
      </c>
      <c r="J75" s="72">
        <v>16</v>
      </c>
      <c r="K75" s="72">
        <v>18</v>
      </c>
      <c r="L75" s="72"/>
      <c r="M75" s="72"/>
      <c r="N75" s="73">
        <v>4</v>
      </c>
      <c r="O75" s="74"/>
      <c r="P75" s="75"/>
      <c r="Q75" s="74"/>
      <c r="R75" s="75"/>
      <c r="S75" s="76"/>
      <c r="T75" s="77"/>
      <c r="U75" s="76"/>
      <c r="V75" s="77">
        <v>38</v>
      </c>
      <c r="W75" s="45"/>
    </row>
    <row r="76" spans="1:23" ht="45">
      <c r="A76" s="90"/>
      <c r="B76" s="69" t="s">
        <v>270</v>
      </c>
      <c r="C76" s="94" t="s">
        <v>271</v>
      </c>
      <c r="D76" s="71"/>
      <c r="E76" s="69"/>
      <c r="F76" s="69">
        <v>8</v>
      </c>
      <c r="G76" s="72">
        <f>H76+I76+M76+N76</f>
        <v>150</v>
      </c>
      <c r="H76" s="108">
        <v>10</v>
      </c>
      <c r="I76" s="108">
        <f>SUM(J76:K76)</f>
        <v>134</v>
      </c>
      <c r="J76" s="72">
        <v>40</v>
      </c>
      <c r="K76" s="72">
        <v>94</v>
      </c>
      <c r="L76" s="72"/>
      <c r="M76" s="72"/>
      <c r="N76" s="73">
        <v>6</v>
      </c>
      <c r="O76" s="74"/>
      <c r="P76" s="75"/>
      <c r="Q76" s="74"/>
      <c r="R76" s="75"/>
      <c r="S76" s="76"/>
      <c r="T76" s="77"/>
      <c r="U76" s="76">
        <v>54</v>
      </c>
      <c r="V76" s="77">
        <v>96</v>
      </c>
      <c r="W76" s="45"/>
    </row>
    <row r="77" spans="1:23" ht="30">
      <c r="A77" s="90"/>
      <c r="B77" s="109" t="s">
        <v>272</v>
      </c>
      <c r="C77" s="94" t="s">
        <v>273</v>
      </c>
      <c r="D77" s="71"/>
      <c r="E77" s="69"/>
      <c r="F77" s="69">
        <v>8</v>
      </c>
      <c r="G77" s="72">
        <f>SUM(I77,N77,H77)</f>
        <v>74</v>
      </c>
      <c r="H77" s="108">
        <v>10</v>
      </c>
      <c r="I77" s="108">
        <f>SUM(J77:K77)</f>
        <v>58</v>
      </c>
      <c r="J77" s="72">
        <v>18</v>
      </c>
      <c r="K77" s="72">
        <v>40</v>
      </c>
      <c r="L77" s="72"/>
      <c r="M77" s="72"/>
      <c r="N77" s="73">
        <v>6</v>
      </c>
      <c r="O77" s="74"/>
      <c r="P77" s="75"/>
      <c r="Q77" s="74"/>
      <c r="R77" s="75"/>
      <c r="S77" s="76"/>
      <c r="T77" s="77"/>
      <c r="U77" s="76"/>
      <c r="V77" s="77">
        <v>74</v>
      </c>
      <c r="W77" s="45"/>
    </row>
    <row r="78" spans="1:23" s="118" customFormat="1" ht="15.75">
      <c r="A78" s="90"/>
      <c r="B78" s="69" t="s">
        <v>274</v>
      </c>
      <c r="C78" s="122" t="s">
        <v>34</v>
      </c>
      <c r="D78" s="71"/>
      <c r="E78" s="69">
        <v>8</v>
      </c>
      <c r="F78" s="69"/>
      <c r="G78" s="108">
        <v>180</v>
      </c>
      <c r="H78" s="108"/>
      <c r="I78" s="108"/>
      <c r="J78" s="72"/>
      <c r="K78" s="72"/>
      <c r="L78" s="72">
        <v>180</v>
      </c>
      <c r="M78" s="72"/>
      <c r="N78" s="73"/>
      <c r="O78" s="74"/>
      <c r="P78" s="75"/>
      <c r="Q78" s="74"/>
      <c r="R78" s="75"/>
      <c r="S78" s="76"/>
      <c r="T78" s="77"/>
      <c r="U78" s="76"/>
      <c r="V78" s="77">
        <v>180</v>
      </c>
      <c r="W78" s="45"/>
    </row>
    <row r="79" spans="1:23" s="119" customFormat="1" ht="15.75">
      <c r="A79" s="90"/>
      <c r="B79" s="69" t="s">
        <v>275</v>
      </c>
      <c r="C79" s="117" t="s">
        <v>35</v>
      </c>
      <c r="D79" s="71"/>
      <c r="E79" s="69">
        <v>8</v>
      </c>
      <c r="F79" s="69"/>
      <c r="G79" s="72">
        <v>252</v>
      </c>
      <c r="H79" s="108"/>
      <c r="I79" s="72"/>
      <c r="J79" s="72"/>
      <c r="K79" s="72"/>
      <c r="L79" s="72">
        <v>252</v>
      </c>
      <c r="M79" s="72"/>
      <c r="N79" s="73"/>
      <c r="O79" s="74"/>
      <c r="P79" s="75"/>
      <c r="Q79" s="74"/>
      <c r="R79" s="75"/>
      <c r="S79" s="76"/>
      <c r="T79" s="77"/>
      <c r="U79" s="76"/>
      <c r="V79" s="77">
        <v>252</v>
      </c>
      <c r="W79" s="45"/>
    </row>
    <row r="80" spans="1:23" s="119" customFormat="1" ht="15.75">
      <c r="A80" s="90"/>
      <c r="B80" s="69"/>
      <c r="C80" s="117" t="s">
        <v>241</v>
      </c>
      <c r="D80" s="71"/>
      <c r="E80" s="69"/>
      <c r="F80" s="69"/>
      <c r="G80" s="72">
        <v>12</v>
      </c>
      <c r="H80" s="108"/>
      <c r="I80" s="72"/>
      <c r="J80" s="72"/>
      <c r="K80" s="72"/>
      <c r="L80" s="72"/>
      <c r="M80" s="72"/>
      <c r="N80" s="73">
        <v>12</v>
      </c>
      <c r="O80" s="74"/>
      <c r="P80" s="75"/>
      <c r="Q80" s="74"/>
      <c r="R80" s="75"/>
      <c r="S80" s="76"/>
      <c r="T80" s="77"/>
      <c r="U80" s="76"/>
      <c r="V80" s="77">
        <v>12</v>
      </c>
      <c r="W80" s="45"/>
    </row>
    <row r="81" spans="1:23" s="119" customFormat="1" ht="29.25" thickBot="1">
      <c r="A81" s="90"/>
      <c r="B81" s="117"/>
      <c r="C81" s="125" t="s">
        <v>37</v>
      </c>
      <c r="D81" s="71"/>
      <c r="E81" s="69"/>
      <c r="F81" s="69"/>
      <c r="G81" s="64">
        <v>72</v>
      </c>
      <c r="H81" s="72"/>
      <c r="I81" s="72"/>
      <c r="J81" s="81"/>
      <c r="K81" s="81"/>
      <c r="L81" s="81"/>
      <c r="M81" s="81"/>
      <c r="N81" s="82"/>
      <c r="O81" s="168"/>
      <c r="P81" s="169"/>
      <c r="Q81" s="168"/>
      <c r="R81" s="169"/>
      <c r="S81" s="166"/>
      <c r="T81" s="167"/>
      <c r="U81" s="166"/>
      <c r="V81" s="167"/>
      <c r="W81" s="45"/>
    </row>
    <row r="82" spans="1:23" s="62" customFormat="1" ht="20.25" customHeight="1">
      <c r="A82" s="57"/>
      <c r="B82" s="58"/>
      <c r="C82" s="126" t="s">
        <v>276</v>
      </c>
      <c r="D82" s="47"/>
      <c r="E82" s="47"/>
      <c r="F82" s="47"/>
      <c r="G82" s="64">
        <f>SUM(G8,G36,G48,G81)</f>
        <v>5904</v>
      </c>
      <c r="H82" s="64">
        <f aca="true" t="shared" si="18" ref="H82:N82">SUM(H8,H36,H48,H81)</f>
        <v>148</v>
      </c>
      <c r="I82" s="64">
        <f t="shared" si="18"/>
        <v>3880</v>
      </c>
      <c r="J82" s="64">
        <f t="shared" si="18"/>
        <v>1789</v>
      </c>
      <c r="K82" s="64">
        <f t="shared" si="18"/>
        <v>2093</v>
      </c>
      <c r="L82" s="64">
        <f t="shared" si="18"/>
        <v>1404</v>
      </c>
      <c r="M82" s="64">
        <f>SUM(M8,M36,M48)</f>
        <v>194</v>
      </c>
      <c r="N82" s="64">
        <f t="shared" si="18"/>
        <v>218</v>
      </c>
      <c r="O82" s="162">
        <f>SUM(O9,O22,O26,O36,O48)</f>
        <v>612</v>
      </c>
      <c r="P82" s="163">
        <f>SUM(P9,P22,P36,P50)</f>
        <v>864</v>
      </c>
      <c r="Q82" s="162">
        <f>Q49+Q36+Q8</f>
        <v>612</v>
      </c>
      <c r="R82" s="163">
        <f>R49+R36+R8</f>
        <v>864</v>
      </c>
      <c r="S82" s="162">
        <f>SUM(S9,S22,S26,S56,S62,S36)</f>
        <v>612</v>
      </c>
      <c r="T82" s="163">
        <f>SUM(T8,T36,T48)</f>
        <v>864</v>
      </c>
      <c r="U82" s="162">
        <f>SUM(U9,U26,U36,U49)</f>
        <v>612</v>
      </c>
      <c r="V82" s="163">
        <f>SUM(V26,V36,V74)</f>
        <v>792</v>
      </c>
      <c r="W82" s="45"/>
    </row>
    <row r="83" spans="1:23" ht="16.5" customHeight="1">
      <c r="A83" s="90"/>
      <c r="B83" s="117"/>
      <c r="C83" s="127" t="s">
        <v>277</v>
      </c>
      <c r="D83" s="69"/>
      <c r="E83" s="69"/>
      <c r="F83" s="69"/>
      <c r="G83" s="72"/>
      <c r="H83" s="72"/>
      <c r="I83" s="72"/>
      <c r="J83" s="72"/>
      <c r="K83" s="72"/>
      <c r="L83" s="72"/>
      <c r="M83" s="72"/>
      <c r="N83" s="73"/>
      <c r="O83" s="128">
        <f aca="true" t="shared" si="19" ref="O83:V83">SUM(O82)/O5</f>
        <v>36</v>
      </c>
      <c r="P83" s="129">
        <f t="shared" si="19"/>
        <v>36</v>
      </c>
      <c r="Q83" s="128">
        <f t="shared" si="19"/>
        <v>36</v>
      </c>
      <c r="R83" s="129">
        <f t="shared" si="19"/>
        <v>36</v>
      </c>
      <c r="S83" s="128">
        <f t="shared" si="19"/>
        <v>36</v>
      </c>
      <c r="T83" s="129">
        <f t="shared" si="19"/>
        <v>36</v>
      </c>
      <c r="U83" s="128">
        <f t="shared" si="19"/>
        <v>36</v>
      </c>
      <c r="V83" s="129">
        <f t="shared" si="19"/>
        <v>36</v>
      </c>
      <c r="W83" s="45"/>
    </row>
    <row r="84" spans="1:23" ht="12.75" customHeight="1" thickBot="1">
      <c r="A84" s="90"/>
      <c r="B84" s="117"/>
      <c r="C84" s="122"/>
      <c r="D84" s="69"/>
      <c r="E84" s="69"/>
      <c r="F84" s="69"/>
      <c r="G84" s="72"/>
      <c r="H84" s="72"/>
      <c r="I84" s="130"/>
      <c r="J84" s="130"/>
      <c r="K84" s="130"/>
      <c r="L84" s="130"/>
      <c r="M84" s="130"/>
      <c r="N84" s="131"/>
      <c r="O84" s="132"/>
      <c r="P84" s="133"/>
      <c r="Q84" s="132"/>
      <c r="R84" s="133"/>
      <c r="S84" s="132"/>
      <c r="T84" s="133"/>
      <c r="U84" s="132"/>
      <c r="V84" s="133"/>
      <c r="W84" s="45"/>
    </row>
    <row r="85" spans="1:23" ht="18" customHeight="1">
      <c r="A85" s="134" t="s">
        <v>278</v>
      </c>
      <c r="B85" s="215" t="s">
        <v>288</v>
      </c>
      <c r="C85" s="216"/>
      <c r="D85" s="216"/>
      <c r="E85" s="216"/>
      <c r="F85" s="216"/>
      <c r="G85" s="217"/>
      <c r="H85" s="73"/>
      <c r="I85" s="225" t="s">
        <v>10</v>
      </c>
      <c r="J85" s="234" t="s">
        <v>279</v>
      </c>
      <c r="K85" s="234"/>
      <c r="L85" s="234"/>
      <c r="M85" s="135"/>
      <c r="N85" s="136"/>
      <c r="O85" s="137">
        <f aca="true" t="shared" si="20" ref="O85:V85">O82-O86-O87</f>
        <v>612</v>
      </c>
      <c r="P85" s="138">
        <f t="shared" si="20"/>
        <v>720</v>
      </c>
      <c r="Q85" s="137">
        <f t="shared" si="20"/>
        <v>540</v>
      </c>
      <c r="R85" s="138">
        <f t="shared" si="20"/>
        <v>720</v>
      </c>
      <c r="S85" s="137">
        <f t="shared" si="20"/>
        <v>432</v>
      </c>
      <c r="T85" s="138">
        <f t="shared" si="20"/>
        <v>648</v>
      </c>
      <c r="U85" s="137">
        <f t="shared" si="20"/>
        <v>396</v>
      </c>
      <c r="V85" s="138">
        <f t="shared" si="20"/>
        <v>360</v>
      </c>
      <c r="W85" s="45"/>
    </row>
    <row r="86" spans="1:23" ht="15" customHeight="1">
      <c r="A86" s="134" t="s">
        <v>280</v>
      </c>
      <c r="B86" s="215" t="s">
        <v>281</v>
      </c>
      <c r="C86" s="216"/>
      <c r="D86" s="216"/>
      <c r="E86" s="216"/>
      <c r="F86" s="216"/>
      <c r="G86" s="217"/>
      <c r="H86" s="73"/>
      <c r="I86" s="226"/>
      <c r="J86" s="218" t="s">
        <v>282</v>
      </c>
      <c r="K86" s="218"/>
      <c r="L86" s="218"/>
      <c r="M86" s="139"/>
      <c r="N86" s="140"/>
      <c r="O86" s="74">
        <v>0</v>
      </c>
      <c r="P86" s="133">
        <v>72</v>
      </c>
      <c r="Q86" s="132">
        <v>72</v>
      </c>
      <c r="R86" s="133">
        <v>72</v>
      </c>
      <c r="S86" s="141">
        <v>0</v>
      </c>
      <c r="T86" s="98">
        <v>72</v>
      </c>
      <c r="U86" s="142">
        <v>108</v>
      </c>
      <c r="V86" s="98">
        <v>180</v>
      </c>
      <c r="W86" s="45"/>
    </row>
    <row r="87" spans="1:23" ht="16.5" customHeight="1">
      <c r="A87" s="134"/>
      <c r="B87" s="219"/>
      <c r="C87" s="219"/>
      <c r="D87" s="219"/>
      <c r="E87" s="219"/>
      <c r="F87" s="219"/>
      <c r="G87" s="219"/>
      <c r="H87" s="73"/>
      <c r="I87" s="226"/>
      <c r="J87" s="221" t="s">
        <v>283</v>
      </c>
      <c r="K87" s="221"/>
      <c r="L87" s="221"/>
      <c r="M87" s="139"/>
      <c r="N87" s="140"/>
      <c r="O87" s="76">
        <v>0</v>
      </c>
      <c r="P87" s="77">
        <v>72</v>
      </c>
      <c r="Q87" s="105">
        <v>0</v>
      </c>
      <c r="R87" s="77">
        <v>72</v>
      </c>
      <c r="S87" s="105">
        <v>180</v>
      </c>
      <c r="T87" s="77">
        <v>144</v>
      </c>
      <c r="U87" s="105">
        <v>108</v>
      </c>
      <c r="V87" s="77">
        <v>252</v>
      </c>
      <c r="W87" s="45"/>
    </row>
    <row r="88" spans="1:23" ht="33" customHeight="1">
      <c r="A88" s="134"/>
      <c r="B88" s="222"/>
      <c r="C88" s="222"/>
      <c r="D88" s="222"/>
      <c r="E88" s="222"/>
      <c r="F88" s="222"/>
      <c r="G88" s="223"/>
      <c r="H88" s="73"/>
      <c r="I88" s="226"/>
      <c r="J88" s="224" t="s">
        <v>284</v>
      </c>
      <c r="K88" s="224"/>
      <c r="L88" s="224"/>
      <c r="M88" s="139"/>
      <c r="N88" s="140"/>
      <c r="O88" s="76"/>
      <c r="P88" s="77"/>
      <c r="Q88" s="105"/>
      <c r="R88" s="77"/>
      <c r="S88" s="105"/>
      <c r="T88" s="77"/>
      <c r="U88" s="105"/>
      <c r="V88" s="77">
        <v>72</v>
      </c>
      <c r="W88" s="45"/>
    </row>
    <row r="89" spans="1:23" ht="15" customHeight="1">
      <c r="A89" s="134"/>
      <c r="B89" s="228"/>
      <c r="C89" s="229"/>
      <c r="D89" s="229"/>
      <c r="E89" s="229"/>
      <c r="F89" s="229"/>
      <c r="G89" s="229"/>
      <c r="H89" s="73"/>
      <c r="I89" s="226"/>
      <c r="J89" s="218" t="s">
        <v>285</v>
      </c>
      <c r="K89" s="218"/>
      <c r="L89" s="218"/>
      <c r="M89" s="139"/>
      <c r="N89" s="140"/>
      <c r="O89" s="76">
        <v>0</v>
      </c>
      <c r="P89" s="77">
        <v>3</v>
      </c>
      <c r="Q89" s="105">
        <v>0</v>
      </c>
      <c r="R89" s="77">
        <v>4</v>
      </c>
      <c r="S89" s="105">
        <v>2</v>
      </c>
      <c r="T89" s="77">
        <v>4</v>
      </c>
      <c r="U89" s="105">
        <v>3</v>
      </c>
      <c r="V89" s="77">
        <v>5</v>
      </c>
      <c r="W89" s="45"/>
    </row>
    <row r="90" spans="1:23" ht="15" customHeight="1">
      <c r="A90" s="143"/>
      <c r="B90" s="144"/>
      <c r="C90" s="144"/>
      <c r="D90" s="144"/>
      <c r="E90" s="144"/>
      <c r="F90" s="144"/>
      <c r="G90" s="145"/>
      <c r="H90" s="73"/>
      <c r="I90" s="226"/>
      <c r="J90" s="218" t="s">
        <v>286</v>
      </c>
      <c r="K90" s="218"/>
      <c r="L90" s="218"/>
      <c r="M90" s="139"/>
      <c r="N90" s="140"/>
      <c r="O90" s="76">
        <v>4</v>
      </c>
      <c r="P90" s="77">
        <v>6</v>
      </c>
      <c r="Q90" s="105">
        <v>5</v>
      </c>
      <c r="R90" s="77">
        <v>6</v>
      </c>
      <c r="S90" s="105">
        <v>5</v>
      </c>
      <c r="T90" s="77">
        <v>5</v>
      </c>
      <c r="U90" s="105">
        <v>5</v>
      </c>
      <c r="V90" s="77">
        <v>5</v>
      </c>
      <c r="W90" s="45"/>
    </row>
    <row r="91" spans="1:23" ht="15" customHeight="1" thickBot="1">
      <c r="A91" s="146"/>
      <c r="B91" s="147"/>
      <c r="C91" s="147"/>
      <c r="D91" s="147"/>
      <c r="E91" s="147"/>
      <c r="F91" s="147"/>
      <c r="G91" s="148"/>
      <c r="H91" s="149"/>
      <c r="I91" s="227"/>
      <c r="J91" s="233" t="s">
        <v>287</v>
      </c>
      <c r="K91" s="233"/>
      <c r="L91" s="233"/>
      <c r="M91" s="150"/>
      <c r="N91" s="151"/>
      <c r="O91" s="152">
        <v>0</v>
      </c>
      <c r="P91" s="153">
        <v>0</v>
      </c>
      <c r="Q91" s="154">
        <v>0</v>
      </c>
      <c r="R91" s="153">
        <v>0</v>
      </c>
      <c r="S91" s="155">
        <v>0</v>
      </c>
      <c r="T91" s="156">
        <v>0</v>
      </c>
      <c r="U91" s="155">
        <v>0</v>
      </c>
      <c r="V91" s="156">
        <v>0</v>
      </c>
      <c r="W91" s="45"/>
    </row>
  </sheetData>
  <sheetProtection/>
  <mergeCells count="49">
    <mergeCell ref="J87:L87"/>
    <mergeCell ref="B88:G88"/>
    <mergeCell ref="J88:L88"/>
    <mergeCell ref="I85:I91"/>
    <mergeCell ref="B89:G89"/>
    <mergeCell ref="A15:A17"/>
    <mergeCell ref="J89:L89"/>
    <mergeCell ref="J90:L90"/>
    <mergeCell ref="J91:L91"/>
    <mergeCell ref="J85:L85"/>
    <mergeCell ref="B86:G86"/>
    <mergeCell ref="J86:L86"/>
    <mergeCell ref="B87:G87"/>
    <mergeCell ref="F5:F6"/>
    <mergeCell ref="H5:H6"/>
    <mergeCell ref="A13:A14"/>
    <mergeCell ref="A18:A19"/>
    <mergeCell ref="A24:A25"/>
    <mergeCell ref="B85:G85"/>
    <mergeCell ref="J5:K5"/>
    <mergeCell ref="T5:T6"/>
    <mergeCell ref="D7:F7"/>
    <mergeCell ref="A10:A11"/>
    <mergeCell ref="M5:M6"/>
    <mergeCell ref="N5:N6"/>
    <mergeCell ref="O5:O6"/>
    <mergeCell ref="P5:P6"/>
    <mergeCell ref="D5:D6"/>
    <mergeCell ref="E5:E6"/>
    <mergeCell ref="L5:L6"/>
    <mergeCell ref="I5:I6"/>
    <mergeCell ref="S5:S6"/>
    <mergeCell ref="H2:N2"/>
    <mergeCell ref="O2:V2"/>
    <mergeCell ref="Q5:Q6"/>
    <mergeCell ref="R5:R6"/>
    <mergeCell ref="Q3:R3"/>
    <mergeCell ref="S3:T3"/>
    <mergeCell ref="U3:V3"/>
    <mergeCell ref="A1:V1"/>
    <mergeCell ref="A2:A6"/>
    <mergeCell ref="B2:B6"/>
    <mergeCell ref="C2:C6"/>
    <mergeCell ref="D2:F4"/>
    <mergeCell ref="G2:G6"/>
    <mergeCell ref="U5:U6"/>
    <mergeCell ref="V5:V6"/>
    <mergeCell ref="H3:N4"/>
    <mergeCell ref="O3:P3"/>
  </mergeCells>
  <printOptions horizontalCentered="1" verticalCentered="1"/>
  <pageMargins left="0.31496062992125984" right="0.31496062992125984" top="0.3937007874015748" bottom="0.3937007874015748" header="0" footer="0"/>
  <pageSetup fitToHeight="0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K8"/>
  <sheetViews>
    <sheetView zoomScalePageLayoutView="0" workbookViewId="0" topLeftCell="A1">
      <selection activeCell="J7" sqref="J7:J8"/>
    </sheetView>
  </sheetViews>
  <sheetFormatPr defaultColWidth="9.140625" defaultRowHeight="15"/>
  <sheetData>
    <row r="1" spans="3:37" ht="15.75">
      <c r="C1">
        <v>1</v>
      </c>
      <c r="D1">
        <v>5</v>
      </c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</row>
    <row r="2" spans="1:5" ht="15.75">
      <c r="A2" s="5" t="s">
        <v>21</v>
      </c>
      <c r="C2">
        <v>2</v>
      </c>
      <c r="D2">
        <v>10</v>
      </c>
      <c r="E2" t="s">
        <v>27</v>
      </c>
    </row>
    <row r="3" spans="1:10" ht="15.75">
      <c r="A3" s="5" t="s">
        <v>22</v>
      </c>
      <c r="C3">
        <v>3</v>
      </c>
      <c r="E3" t="s">
        <v>29</v>
      </c>
      <c r="J3" t="s">
        <v>30</v>
      </c>
    </row>
    <row r="4" spans="1:10" ht="15.75">
      <c r="A4" s="5" t="s">
        <v>23</v>
      </c>
      <c r="C4">
        <v>4</v>
      </c>
      <c r="E4" t="s">
        <v>28</v>
      </c>
      <c r="J4" t="s">
        <v>18</v>
      </c>
    </row>
    <row r="5" ht="15">
      <c r="C5">
        <v>5</v>
      </c>
    </row>
    <row r="6" ht="15">
      <c r="C6">
        <v>6</v>
      </c>
    </row>
    <row r="7" spans="3:10" ht="15">
      <c r="C7">
        <v>0</v>
      </c>
      <c r="J7" t="s">
        <v>17</v>
      </c>
    </row>
    <row r="8" ht="15">
      <c r="J8" t="s">
        <v>31</v>
      </c>
    </row>
  </sheetData>
  <sheetProtection/>
  <mergeCells count="1">
    <mergeCell ref="J1:A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70" zoomScalePageLayoutView="0" workbookViewId="0" topLeftCell="A1">
      <selection activeCell="A3" sqref="A3:J3"/>
    </sheetView>
  </sheetViews>
  <sheetFormatPr defaultColWidth="9.140625" defaultRowHeight="15"/>
  <sheetData>
    <row r="1" spans="2:8" ht="15">
      <c r="B1" s="236" t="s">
        <v>48</v>
      </c>
      <c r="C1" s="236"/>
      <c r="D1" s="236"/>
      <c r="E1" s="236"/>
      <c r="F1" s="236"/>
      <c r="G1" s="236"/>
      <c r="H1" s="236"/>
    </row>
    <row r="3" spans="1:10" ht="15">
      <c r="A3" s="238" t="s">
        <v>50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5">
      <c r="A4" s="238" t="s">
        <v>51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5">
      <c r="A5" s="237" t="s">
        <v>49</v>
      </c>
      <c r="B5" s="237"/>
      <c r="C5" s="237"/>
      <c r="D5" s="237"/>
      <c r="E5" s="237"/>
      <c r="F5" s="237"/>
      <c r="G5" s="237"/>
      <c r="H5" s="237"/>
      <c r="I5" s="237"/>
      <c r="J5" s="237"/>
    </row>
    <row r="6" spans="1:9" ht="15">
      <c r="A6" s="21" t="s">
        <v>49</v>
      </c>
      <c r="B6" s="21"/>
      <c r="C6" s="21"/>
      <c r="D6" s="21"/>
      <c r="E6" s="21"/>
      <c r="F6" s="21"/>
      <c r="G6" s="21"/>
      <c r="H6" s="21"/>
      <c r="I6" s="21"/>
    </row>
    <row r="7" spans="1:9" ht="15">
      <c r="A7" s="21" t="s">
        <v>49</v>
      </c>
      <c r="B7" s="21"/>
      <c r="C7" s="21"/>
      <c r="D7" s="21"/>
      <c r="E7" s="21"/>
      <c r="F7" s="21"/>
      <c r="G7" s="21"/>
      <c r="H7" s="21"/>
      <c r="I7" s="21"/>
    </row>
    <row r="8" spans="1:9" ht="15">
      <c r="A8" s="21" t="s">
        <v>49</v>
      </c>
      <c r="B8" s="21"/>
      <c r="C8" s="21"/>
      <c r="D8" s="21"/>
      <c r="E8" s="21"/>
      <c r="F8" s="21"/>
      <c r="G8" s="21"/>
      <c r="H8" s="21"/>
      <c r="I8" s="21"/>
    </row>
    <row r="9" spans="1:9" ht="15">
      <c r="A9" s="21" t="s">
        <v>49</v>
      </c>
      <c r="B9" s="21"/>
      <c r="C9" s="21"/>
      <c r="D9" s="21"/>
      <c r="E9" s="21"/>
      <c r="F9" s="21"/>
      <c r="G9" s="21"/>
      <c r="H9" s="21"/>
      <c r="I9" s="21"/>
    </row>
    <row r="10" spans="1:9" ht="15">
      <c r="A10" s="21" t="s">
        <v>49</v>
      </c>
      <c r="B10" s="21"/>
      <c r="C10" s="21"/>
      <c r="D10" s="21"/>
      <c r="E10" s="21"/>
      <c r="F10" s="21"/>
      <c r="G10" s="21"/>
      <c r="H10" s="21"/>
      <c r="I10" s="21"/>
    </row>
    <row r="13" ht="15">
      <c r="E13" t="s">
        <v>47</v>
      </c>
    </row>
  </sheetData>
  <sheetProtection/>
  <mergeCells count="4">
    <mergeCell ref="B1:H1"/>
    <mergeCell ref="A5:J5"/>
    <mergeCell ref="A3:J3"/>
    <mergeCell ref="A4:J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view="pageBreakPreview" zoomScale="80" zoomScaleSheetLayoutView="80" zoomScalePageLayoutView="0" workbookViewId="0" topLeftCell="A1">
      <selection activeCell="F14" sqref="F14"/>
    </sheetView>
  </sheetViews>
  <sheetFormatPr defaultColWidth="9.140625" defaultRowHeight="15"/>
  <cols>
    <col min="1" max="1" width="3.421875" style="0" bestFit="1" customWidth="1"/>
    <col min="2" max="2" width="82.57421875" style="0" customWidth="1"/>
  </cols>
  <sheetData>
    <row r="1" spans="1:2" ht="15.75">
      <c r="A1" s="22"/>
      <c r="B1" s="23" t="s">
        <v>54</v>
      </c>
    </row>
    <row r="2" spans="1:2" ht="15.75">
      <c r="A2" s="22"/>
      <c r="B2" s="23" t="s">
        <v>116</v>
      </c>
    </row>
    <row r="3" spans="1:2" ht="15.75">
      <c r="A3" s="22" t="s">
        <v>53</v>
      </c>
      <c r="B3" s="23" t="s">
        <v>52</v>
      </c>
    </row>
    <row r="4" spans="1:2" ht="15.75">
      <c r="A4" s="22"/>
      <c r="B4" s="39" t="s">
        <v>98</v>
      </c>
    </row>
    <row r="5" spans="1:2" ht="15.75">
      <c r="A5" s="44" t="s">
        <v>86</v>
      </c>
      <c r="B5" s="40" t="s">
        <v>99</v>
      </c>
    </row>
    <row r="6" spans="1:2" ht="15.75">
      <c r="A6" s="44" t="s">
        <v>87</v>
      </c>
      <c r="B6" s="40" t="s">
        <v>118</v>
      </c>
    </row>
    <row r="7" spans="1:2" ht="15.75">
      <c r="A7" s="44" t="s">
        <v>117</v>
      </c>
      <c r="B7" s="40" t="s">
        <v>100</v>
      </c>
    </row>
    <row r="8" spans="1:2" ht="15.75">
      <c r="A8" s="44">
        <v>4</v>
      </c>
      <c r="B8" s="40" t="s">
        <v>101</v>
      </c>
    </row>
    <row r="9" spans="1:2" ht="15.75">
      <c r="A9" s="44">
        <v>5</v>
      </c>
      <c r="B9" s="40" t="s">
        <v>102</v>
      </c>
    </row>
    <row r="10" spans="1:2" ht="15.75">
      <c r="A10" s="44">
        <v>6</v>
      </c>
      <c r="B10" s="40" t="s">
        <v>103</v>
      </c>
    </row>
    <row r="11" spans="1:2" ht="15.75">
      <c r="A11" s="44">
        <v>7</v>
      </c>
      <c r="B11" s="40" t="s">
        <v>104</v>
      </c>
    </row>
    <row r="12" spans="1:2" ht="15.75">
      <c r="A12" s="44">
        <v>8</v>
      </c>
      <c r="B12" s="40" t="s">
        <v>119</v>
      </c>
    </row>
    <row r="13" spans="1:2" ht="15">
      <c r="A13" s="42"/>
      <c r="B13" s="41" t="s">
        <v>105</v>
      </c>
    </row>
    <row r="14" spans="1:2" ht="15.75">
      <c r="A14" s="42">
        <v>9</v>
      </c>
      <c r="B14" s="43" t="s">
        <v>106</v>
      </c>
    </row>
    <row r="15" spans="1:2" ht="15.75">
      <c r="A15" s="42">
        <v>10</v>
      </c>
      <c r="B15" s="43" t="s">
        <v>107</v>
      </c>
    </row>
    <row r="16" spans="1:2" ht="15.75">
      <c r="A16" s="42">
        <v>11</v>
      </c>
      <c r="B16" s="43" t="s">
        <v>108</v>
      </c>
    </row>
    <row r="17" spans="1:2" ht="15.75">
      <c r="A17" s="42">
        <v>12</v>
      </c>
      <c r="B17" s="43" t="s">
        <v>109</v>
      </c>
    </row>
    <row r="18" spans="1:2" ht="15.75">
      <c r="A18" s="42">
        <v>13</v>
      </c>
      <c r="B18" s="43" t="s">
        <v>110</v>
      </c>
    </row>
    <row r="19" spans="1:2" ht="15.75">
      <c r="A19" s="42">
        <v>14</v>
      </c>
      <c r="B19" s="43" t="s">
        <v>111</v>
      </c>
    </row>
    <row r="20" spans="1:2" ht="15.75">
      <c r="A20" s="42">
        <v>15</v>
      </c>
      <c r="B20" s="43" t="s">
        <v>112</v>
      </c>
    </row>
    <row r="21" spans="1:2" ht="15.75">
      <c r="A21" s="42">
        <v>16</v>
      </c>
      <c r="B21" s="43" t="s">
        <v>113</v>
      </c>
    </row>
    <row r="22" spans="1:2" ht="15.75">
      <c r="A22" s="42">
        <v>17</v>
      </c>
      <c r="B22" s="43" t="s">
        <v>114</v>
      </c>
    </row>
    <row r="23" spans="1:2" ht="15.75">
      <c r="A23" s="42">
        <v>18</v>
      </c>
      <c r="B23" s="43" t="s">
        <v>115</v>
      </c>
    </row>
    <row r="24" ht="15">
      <c r="A24" s="22"/>
    </row>
  </sheetData>
  <sheetProtection/>
  <printOptions/>
  <pageMargins left="0.7" right="0.7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41"/>
  <sheetViews>
    <sheetView view="pageBreakPreview" zoomScale="148" zoomScaleNormal="130" zoomScaleSheetLayoutView="148" workbookViewId="0" topLeftCell="A1">
      <selection activeCell="BB19" sqref="BB19"/>
    </sheetView>
  </sheetViews>
  <sheetFormatPr defaultColWidth="1.57421875" defaultRowHeight="9.75" customHeight="1"/>
  <cols>
    <col min="1" max="1" width="2.00390625" style="25" bestFit="1" customWidth="1"/>
    <col min="2" max="2" width="2.28125" style="25" bestFit="1" customWidth="1"/>
    <col min="3" max="6" width="2.57421875" style="25" bestFit="1" customWidth="1"/>
    <col min="7" max="7" width="3.7109375" style="25" customWidth="1"/>
    <col min="8" max="10" width="2.57421875" style="25" bestFit="1" customWidth="1"/>
    <col min="11" max="11" width="2.421875" style="25" bestFit="1" customWidth="1"/>
    <col min="12" max="14" width="2.57421875" style="25" bestFit="1" customWidth="1"/>
    <col min="15" max="15" width="2.421875" style="25" bestFit="1" customWidth="1"/>
    <col min="16" max="17" width="2.57421875" style="25" bestFit="1" customWidth="1"/>
    <col min="18" max="18" width="3.28125" style="25" customWidth="1"/>
    <col min="19" max="19" width="2.57421875" style="25" bestFit="1" customWidth="1"/>
    <col min="20" max="20" width="2.421875" style="25" bestFit="1" customWidth="1"/>
    <col min="21" max="23" width="2.57421875" style="25" bestFit="1" customWidth="1"/>
    <col min="24" max="24" width="2.421875" style="25" bestFit="1" customWidth="1"/>
    <col min="25" max="27" width="2.57421875" style="25" bestFit="1" customWidth="1"/>
    <col min="28" max="28" width="2.421875" style="25" bestFit="1" customWidth="1"/>
    <col min="29" max="40" width="2.57421875" style="25" bestFit="1" customWidth="1"/>
    <col min="41" max="41" width="2.421875" style="25" bestFit="1" customWidth="1"/>
    <col min="42" max="44" width="2.57421875" style="25" bestFit="1" customWidth="1"/>
    <col min="45" max="45" width="3.28125" style="25" customWidth="1"/>
    <col min="46" max="49" width="2.57421875" style="25" bestFit="1" customWidth="1"/>
    <col min="50" max="50" width="2.421875" style="25" bestFit="1" customWidth="1"/>
    <col min="51" max="53" width="2.57421875" style="25" bestFit="1" customWidth="1"/>
    <col min="54" max="54" width="3.7109375" style="25" customWidth="1"/>
    <col min="55" max="55" width="1.7109375" style="25" bestFit="1" customWidth="1"/>
    <col min="56" max="56" width="2.421875" style="25" customWidth="1"/>
    <col min="57" max="57" width="2.57421875" style="25" bestFit="1" customWidth="1"/>
    <col min="58" max="58" width="1.7109375" style="25" bestFit="1" customWidth="1"/>
    <col min="59" max="59" width="2.57421875" style="25" bestFit="1" customWidth="1"/>
    <col min="60" max="60" width="3.28125" style="25" bestFit="1" customWidth="1"/>
    <col min="61" max="16384" width="1.57421875" style="25" customWidth="1"/>
  </cols>
  <sheetData>
    <row r="1" spans="8:41" ht="9.75" customHeight="1">
      <c r="H1" s="25" t="s">
        <v>82</v>
      </c>
      <c r="AO1" s="2" t="s">
        <v>120</v>
      </c>
    </row>
    <row r="2" ht="9.75" customHeight="1">
      <c r="AO2" s="25" t="s">
        <v>121</v>
      </c>
    </row>
    <row r="3" ht="9.75" customHeight="1">
      <c r="AM3" s="34"/>
    </row>
    <row r="4" spans="9:46" ht="12.75">
      <c r="I4" s="247" t="s">
        <v>67</v>
      </c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6" spans="1:63" ht="84.75" customHeight="1">
      <c r="A6" s="248" t="s">
        <v>68</v>
      </c>
      <c r="B6" s="244" t="s">
        <v>55</v>
      </c>
      <c r="C6" s="244"/>
      <c r="D6" s="244"/>
      <c r="E6" s="244"/>
      <c r="F6" s="24"/>
      <c r="G6" s="244" t="s">
        <v>56</v>
      </c>
      <c r="H6" s="244"/>
      <c r="I6" s="244"/>
      <c r="J6" s="24"/>
      <c r="K6" s="244" t="s">
        <v>64</v>
      </c>
      <c r="L6" s="244"/>
      <c r="M6" s="244"/>
      <c r="N6" s="244"/>
      <c r="O6" s="244" t="s">
        <v>57</v>
      </c>
      <c r="P6" s="244"/>
      <c r="Q6" s="244"/>
      <c r="R6" s="244"/>
      <c r="S6" s="24"/>
      <c r="T6" s="244" t="s">
        <v>65</v>
      </c>
      <c r="U6" s="244"/>
      <c r="V6" s="244"/>
      <c r="W6" s="24"/>
      <c r="X6" s="244" t="s">
        <v>66</v>
      </c>
      <c r="Y6" s="244"/>
      <c r="Z6" s="244"/>
      <c r="AA6" s="244"/>
      <c r="AB6" s="244" t="s">
        <v>58</v>
      </c>
      <c r="AC6" s="244"/>
      <c r="AD6" s="244"/>
      <c r="AE6" s="244"/>
      <c r="AF6" s="24"/>
      <c r="AG6" s="244" t="s">
        <v>59</v>
      </c>
      <c r="AH6" s="244"/>
      <c r="AI6" s="244"/>
      <c r="AJ6" s="24"/>
      <c r="AK6" s="244" t="s">
        <v>60</v>
      </c>
      <c r="AL6" s="244"/>
      <c r="AM6" s="244"/>
      <c r="AN6" s="244"/>
      <c r="AO6" s="244" t="s">
        <v>61</v>
      </c>
      <c r="AP6" s="244"/>
      <c r="AQ6" s="244"/>
      <c r="AR6" s="244"/>
      <c r="AS6" s="26"/>
      <c r="AT6" s="244" t="s">
        <v>62</v>
      </c>
      <c r="AU6" s="244"/>
      <c r="AV6" s="244"/>
      <c r="AW6" s="24"/>
      <c r="AX6" s="244" t="s">
        <v>63</v>
      </c>
      <c r="AY6" s="244"/>
      <c r="AZ6" s="244"/>
      <c r="BA6" s="244"/>
      <c r="BB6" s="36" t="s">
        <v>69</v>
      </c>
      <c r="BC6" s="27" t="s">
        <v>71</v>
      </c>
      <c r="BD6" s="239" t="s">
        <v>70</v>
      </c>
      <c r="BE6" s="240"/>
      <c r="BF6" s="27" t="s">
        <v>46</v>
      </c>
      <c r="BG6" s="28" t="s">
        <v>38</v>
      </c>
      <c r="BH6" s="27" t="s">
        <v>10</v>
      </c>
      <c r="BI6" s="30"/>
      <c r="BJ6" s="30"/>
      <c r="BK6" s="30"/>
    </row>
    <row r="7" spans="1:63" ht="9.75" customHeight="1">
      <c r="A7" s="248"/>
      <c r="B7" s="24">
        <v>1</v>
      </c>
      <c r="C7" s="24">
        <v>8</v>
      </c>
      <c r="D7" s="24">
        <v>15</v>
      </c>
      <c r="E7" s="24">
        <v>22</v>
      </c>
      <c r="F7" s="24">
        <v>29</v>
      </c>
      <c r="G7" s="24">
        <v>6</v>
      </c>
      <c r="H7" s="24">
        <v>13</v>
      </c>
      <c r="I7" s="24">
        <v>20</v>
      </c>
      <c r="J7" s="24">
        <v>27</v>
      </c>
      <c r="K7" s="24">
        <v>3</v>
      </c>
      <c r="L7" s="24">
        <v>10</v>
      </c>
      <c r="M7" s="24">
        <v>17</v>
      </c>
      <c r="N7" s="24">
        <v>24</v>
      </c>
      <c r="O7" s="24">
        <v>1</v>
      </c>
      <c r="P7" s="24">
        <v>8</v>
      </c>
      <c r="Q7" s="24">
        <v>15</v>
      </c>
      <c r="R7" s="24">
        <v>22</v>
      </c>
      <c r="S7" s="24">
        <v>29</v>
      </c>
      <c r="T7" s="24">
        <v>2</v>
      </c>
      <c r="U7" s="24">
        <v>9</v>
      </c>
      <c r="V7" s="24">
        <v>16</v>
      </c>
      <c r="W7" s="24">
        <v>23</v>
      </c>
      <c r="X7" s="24">
        <v>2</v>
      </c>
      <c r="Y7" s="24">
        <v>9</v>
      </c>
      <c r="Z7" s="24">
        <v>16</v>
      </c>
      <c r="AA7" s="24">
        <v>23</v>
      </c>
      <c r="AB7" s="24">
        <v>2</v>
      </c>
      <c r="AC7" s="24">
        <v>9</v>
      </c>
      <c r="AD7" s="24">
        <v>16</v>
      </c>
      <c r="AE7" s="24">
        <v>23</v>
      </c>
      <c r="AF7" s="24">
        <v>30</v>
      </c>
      <c r="AG7" s="24">
        <v>6</v>
      </c>
      <c r="AH7" s="24">
        <v>13</v>
      </c>
      <c r="AI7" s="24">
        <v>20</v>
      </c>
      <c r="AJ7" s="24">
        <v>27</v>
      </c>
      <c r="AK7" s="24">
        <v>4</v>
      </c>
      <c r="AL7" s="24">
        <v>11</v>
      </c>
      <c r="AM7" s="24">
        <v>18</v>
      </c>
      <c r="AN7" s="24">
        <v>25</v>
      </c>
      <c r="AO7" s="24">
        <v>1</v>
      </c>
      <c r="AP7" s="24">
        <v>8</v>
      </c>
      <c r="AQ7" s="24">
        <v>15</v>
      </c>
      <c r="AR7" s="24">
        <v>22</v>
      </c>
      <c r="AS7" s="24">
        <v>29</v>
      </c>
      <c r="AT7" s="24">
        <v>6</v>
      </c>
      <c r="AU7" s="24">
        <v>13</v>
      </c>
      <c r="AV7" s="24">
        <v>20</v>
      </c>
      <c r="AW7" s="24">
        <v>27</v>
      </c>
      <c r="AX7" s="24">
        <v>3</v>
      </c>
      <c r="AY7" s="24">
        <v>10</v>
      </c>
      <c r="AZ7" s="24">
        <v>17</v>
      </c>
      <c r="BA7" s="24">
        <v>24</v>
      </c>
      <c r="BB7" s="24"/>
      <c r="BC7" s="24"/>
      <c r="BD7" s="24"/>
      <c r="BE7" s="24"/>
      <c r="BF7" s="24"/>
      <c r="BG7" s="29"/>
      <c r="BH7" s="24"/>
      <c r="BI7" s="30"/>
      <c r="BJ7" s="30"/>
      <c r="BK7" s="30"/>
    </row>
    <row r="8" spans="1:63" ht="9.75" customHeight="1">
      <c r="A8" s="248"/>
      <c r="B8" s="24">
        <v>7</v>
      </c>
      <c r="C8" s="24">
        <v>14</v>
      </c>
      <c r="D8" s="24">
        <v>21</v>
      </c>
      <c r="E8" s="24">
        <v>28</v>
      </c>
      <c r="F8" s="24">
        <v>5</v>
      </c>
      <c r="G8" s="24">
        <v>12</v>
      </c>
      <c r="H8" s="24">
        <v>19</v>
      </c>
      <c r="I8" s="24">
        <v>26</v>
      </c>
      <c r="J8" s="24">
        <v>2</v>
      </c>
      <c r="K8" s="24">
        <v>9</v>
      </c>
      <c r="L8" s="24">
        <v>16</v>
      </c>
      <c r="M8" s="24">
        <v>23</v>
      </c>
      <c r="N8" s="24">
        <v>30</v>
      </c>
      <c r="O8" s="24">
        <v>7</v>
      </c>
      <c r="P8" s="24">
        <v>14</v>
      </c>
      <c r="Q8" s="24">
        <v>21</v>
      </c>
      <c r="R8" s="24">
        <v>28</v>
      </c>
      <c r="S8" s="24">
        <v>4</v>
      </c>
      <c r="T8" s="24">
        <v>8</v>
      </c>
      <c r="U8" s="24">
        <v>15</v>
      </c>
      <c r="V8" s="24">
        <v>22</v>
      </c>
      <c r="W8" s="24">
        <v>1</v>
      </c>
      <c r="X8" s="24">
        <v>8</v>
      </c>
      <c r="Y8" s="24">
        <v>15</v>
      </c>
      <c r="Z8" s="24">
        <v>22</v>
      </c>
      <c r="AA8" s="24">
        <v>1</v>
      </c>
      <c r="AB8" s="24">
        <v>8</v>
      </c>
      <c r="AC8" s="24">
        <v>15</v>
      </c>
      <c r="AD8" s="24">
        <v>22</v>
      </c>
      <c r="AE8" s="24">
        <v>29</v>
      </c>
      <c r="AF8" s="24">
        <v>5</v>
      </c>
      <c r="AG8" s="24">
        <v>12</v>
      </c>
      <c r="AH8" s="24">
        <v>19</v>
      </c>
      <c r="AI8" s="24">
        <v>26</v>
      </c>
      <c r="AJ8" s="24">
        <v>3</v>
      </c>
      <c r="AK8" s="24">
        <v>19</v>
      </c>
      <c r="AL8" s="24">
        <v>17</v>
      </c>
      <c r="AM8" s="24">
        <v>24</v>
      </c>
      <c r="AN8" s="24">
        <v>31</v>
      </c>
      <c r="AO8" s="24">
        <v>7</v>
      </c>
      <c r="AP8" s="24">
        <v>14</v>
      </c>
      <c r="AQ8" s="24">
        <v>21</v>
      </c>
      <c r="AR8" s="24">
        <v>28</v>
      </c>
      <c r="AS8" s="24">
        <v>5</v>
      </c>
      <c r="AT8" s="24">
        <v>12</v>
      </c>
      <c r="AU8" s="24">
        <v>19</v>
      </c>
      <c r="AV8" s="24">
        <v>26</v>
      </c>
      <c r="AW8" s="24">
        <v>2</v>
      </c>
      <c r="AX8" s="24">
        <v>9</v>
      </c>
      <c r="AY8" s="24">
        <v>16</v>
      </c>
      <c r="AZ8" s="24">
        <v>23</v>
      </c>
      <c r="BA8" s="24">
        <v>31</v>
      </c>
      <c r="BB8" s="24"/>
      <c r="BC8" s="24"/>
      <c r="BD8" s="24"/>
      <c r="BE8" s="24"/>
      <c r="BF8" s="24"/>
      <c r="BG8" s="29"/>
      <c r="BH8" s="24"/>
      <c r="BI8" s="30"/>
      <c r="BJ8" s="30"/>
      <c r="BK8" s="30"/>
    </row>
    <row r="9" spans="1:63" ht="9.75" customHeight="1">
      <c r="A9" s="24">
        <v>1</v>
      </c>
      <c r="B9" s="24" t="s">
        <v>83</v>
      </c>
      <c r="C9" s="24" t="s">
        <v>83</v>
      </c>
      <c r="D9" s="24" t="s">
        <v>83</v>
      </c>
      <c r="E9" s="24" t="s">
        <v>83</v>
      </c>
      <c r="F9" s="24" t="s">
        <v>83</v>
      </c>
      <c r="G9" s="24" t="s">
        <v>83</v>
      </c>
      <c r="H9" s="24" t="s">
        <v>83</v>
      </c>
      <c r="I9" s="24" t="s">
        <v>83</v>
      </c>
      <c r="J9" s="24" t="s">
        <v>83</v>
      </c>
      <c r="K9" s="24" t="s">
        <v>83</v>
      </c>
      <c r="L9" s="24" t="s">
        <v>83</v>
      </c>
      <c r="M9" s="24" t="s">
        <v>83</v>
      </c>
      <c r="N9" s="24" t="s">
        <v>83</v>
      </c>
      <c r="O9" s="24" t="s">
        <v>83</v>
      </c>
      <c r="P9" s="24" t="s">
        <v>83</v>
      </c>
      <c r="Q9" s="24" t="s">
        <v>83</v>
      </c>
      <c r="R9" s="24" t="s">
        <v>75</v>
      </c>
      <c r="S9" s="24" t="s">
        <v>84</v>
      </c>
      <c r="T9" s="24" t="s">
        <v>84</v>
      </c>
      <c r="U9" s="24" t="s">
        <v>83</v>
      </c>
      <c r="V9" s="24" t="s">
        <v>83</v>
      </c>
      <c r="W9" s="24" t="s">
        <v>83</v>
      </c>
      <c r="X9" s="24" t="s">
        <v>83</v>
      </c>
      <c r="Y9" s="24" t="s">
        <v>83</v>
      </c>
      <c r="Z9" s="24" t="s">
        <v>83</v>
      </c>
      <c r="AA9" s="24" t="s">
        <v>83</v>
      </c>
      <c r="AB9" s="24" t="s">
        <v>83</v>
      </c>
      <c r="AC9" s="24" t="s">
        <v>83</v>
      </c>
      <c r="AD9" s="24" t="s">
        <v>83</v>
      </c>
      <c r="AE9" s="24" t="s">
        <v>83</v>
      </c>
      <c r="AF9" s="24" t="s">
        <v>83</v>
      </c>
      <c r="AG9" s="24" t="s">
        <v>83</v>
      </c>
      <c r="AH9" s="24" t="s">
        <v>83</v>
      </c>
      <c r="AI9" s="24" t="s">
        <v>83</v>
      </c>
      <c r="AJ9" s="24" t="s">
        <v>83</v>
      </c>
      <c r="AK9" s="24" t="s">
        <v>83</v>
      </c>
      <c r="AL9" s="24" t="s">
        <v>83</v>
      </c>
      <c r="AM9" s="24" t="s">
        <v>83</v>
      </c>
      <c r="AN9" s="24" t="s">
        <v>122</v>
      </c>
      <c r="AO9" s="24" t="s">
        <v>122</v>
      </c>
      <c r="AP9" s="24" t="s">
        <v>123</v>
      </c>
      <c r="AQ9" s="24" t="s">
        <v>123</v>
      </c>
      <c r="AR9" s="24" t="s">
        <v>75</v>
      </c>
      <c r="AS9" s="24" t="s">
        <v>84</v>
      </c>
      <c r="AT9" s="24" t="s">
        <v>84</v>
      </c>
      <c r="AU9" s="24" t="s">
        <v>84</v>
      </c>
      <c r="AV9" s="24" t="s">
        <v>84</v>
      </c>
      <c r="AW9" s="24" t="s">
        <v>84</v>
      </c>
      <c r="AX9" s="24" t="s">
        <v>84</v>
      </c>
      <c r="AY9" s="24" t="s">
        <v>84</v>
      </c>
      <c r="AZ9" s="24" t="s">
        <v>84</v>
      </c>
      <c r="BA9" s="24" t="s">
        <v>84</v>
      </c>
      <c r="BB9" s="24">
        <v>35</v>
      </c>
      <c r="BC9" s="24">
        <v>2</v>
      </c>
      <c r="BD9" s="24">
        <v>2</v>
      </c>
      <c r="BE9" s="24">
        <v>2</v>
      </c>
      <c r="BF9" s="24">
        <v>0</v>
      </c>
      <c r="BG9" s="29">
        <v>11</v>
      </c>
      <c r="BH9" s="24">
        <v>52</v>
      </c>
      <c r="BI9" s="30"/>
      <c r="BJ9" s="30"/>
      <c r="BK9" s="30"/>
    </row>
    <row r="10" spans="1:63" ht="9.75" customHeight="1">
      <c r="A10" s="24">
        <v>2</v>
      </c>
      <c r="B10" s="24" t="s">
        <v>83</v>
      </c>
      <c r="C10" s="24" t="s">
        <v>83</v>
      </c>
      <c r="D10" s="24" t="s">
        <v>83</v>
      </c>
      <c r="E10" s="24" t="s">
        <v>83</v>
      </c>
      <c r="F10" s="24" t="s">
        <v>83</v>
      </c>
      <c r="G10" s="24" t="s">
        <v>83</v>
      </c>
      <c r="H10" s="24" t="s">
        <v>83</v>
      </c>
      <c r="I10" s="24" t="s">
        <v>83</v>
      </c>
      <c r="J10" s="24" t="s">
        <v>83</v>
      </c>
      <c r="K10" s="24" t="s">
        <v>83</v>
      </c>
      <c r="L10" s="24" t="s">
        <v>83</v>
      </c>
      <c r="M10" s="24" t="s">
        <v>83</v>
      </c>
      <c r="N10" s="24" t="s">
        <v>83</v>
      </c>
      <c r="O10" s="24" t="s">
        <v>83</v>
      </c>
      <c r="P10" s="24" t="s">
        <v>122</v>
      </c>
      <c r="Q10" s="24" t="s">
        <v>122</v>
      </c>
      <c r="R10" s="24" t="s">
        <v>75</v>
      </c>
      <c r="S10" s="24" t="s">
        <v>84</v>
      </c>
      <c r="T10" s="24" t="s">
        <v>84</v>
      </c>
      <c r="U10" s="24" t="s">
        <v>83</v>
      </c>
      <c r="V10" s="24" t="s">
        <v>83</v>
      </c>
      <c r="W10" s="24" t="s">
        <v>83</v>
      </c>
      <c r="X10" s="24" t="s">
        <v>83</v>
      </c>
      <c r="Y10" s="24" t="s">
        <v>122</v>
      </c>
      <c r="Z10" s="24" t="s">
        <v>122</v>
      </c>
      <c r="AA10" s="24" t="s">
        <v>122</v>
      </c>
      <c r="AB10" s="24" t="s">
        <v>122</v>
      </c>
      <c r="AC10" s="24" t="s">
        <v>123</v>
      </c>
      <c r="AD10" s="24" t="s">
        <v>123</v>
      </c>
      <c r="AE10" s="24" t="s">
        <v>83</v>
      </c>
      <c r="AF10" s="24" t="s">
        <v>83</v>
      </c>
      <c r="AG10" s="24" t="s">
        <v>83</v>
      </c>
      <c r="AH10" s="24" t="s">
        <v>83</v>
      </c>
      <c r="AI10" s="24" t="s">
        <v>83</v>
      </c>
      <c r="AJ10" s="24" t="s">
        <v>83</v>
      </c>
      <c r="AK10" s="24" t="s">
        <v>83</v>
      </c>
      <c r="AL10" s="24" t="s">
        <v>83</v>
      </c>
      <c r="AM10" s="24" t="s">
        <v>83</v>
      </c>
      <c r="AN10" s="24" t="s">
        <v>83</v>
      </c>
      <c r="AO10" s="24" t="s">
        <v>83</v>
      </c>
      <c r="AP10" s="24" t="s">
        <v>83</v>
      </c>
      <c r="AQ10" s="24" t="s">
        <v>83</v>
      </c>
      <c r="AR10" s="24" t="s">
        <v>75</v>
      </c>
      <c r="AS10" s="24" t="s">
        <v>84</v>
      </c>
      <c r="AT10" s="24" t="s">
        <v>84</v>
      </c>
      <c r="AU10" s="24" t="s">
        <v>84</v>
      </c>
      <c r="AV10" s="24" t="s">
        <v>84</v>
      </c>
      <c r="AW10" s="24" t="s">
        <v>84</v>
      </c>
      <c r="AX10" s="24" t="s">
        <v>84</v>
      </c>
      <c r="AY10" s="24" t="s">
        <v>84</v>
      </c>
      <c r="AZ10" s="24" t="s">
        <v>84</v>
      </c>
      <c r="BA10" s="24" t="s">
        <v>84</v>
      </c>
      <c r="BB10" s="24">
        <v>33</v>
      </c>
      <c r="BC10" s="24">
        <v>2</v>
      </c>
      <c r="BD10" s="24">
        <v>4</v>
      </c>
      <c r="BE10" s="24">
        <v>2</v>
      </c>
      <c r="BF10" s="24">
        <v>0</v>
      </c>
      <c r="BG10" s="29">
        <v>11</v>
      </c>
      <c r="BH10" s="24">
        <v>52</v>
      </c>
      <c r="BI10" s="30"/>
      <c r="BJ10" s="30"/>
      <c r="BK10" s="30"/>
    </row>
    <row r="11" spans="1:63" ht="9.75" customHeight="1">
      <c r="A11" s="24">
        <v>3</v>
      </c>
      <c r="B11" s="24"/>
      <c r="C11" s="24" t="s">
        <v>83</v>
      </c>
      <c r="D11" s="24" t="s">
        <v>83</v>
      </c>
      <c r="E11" s="24" t="s">
        <v>83</v>
      </c>
      <c r="F11" s="24" t="s">
        <v>83</v>
      </c>
      <c r="G11" s="24" t="s">
        <v>83</v>
      </c>
      <c r="H11" s="24" t="s">
        <v>83</v>
      </c>
      <c r="I11" s="24" t="s">
        <v>83</v>
      </c>
      <c r="J11" s="24" t="s">
        <v>83</v>
      </c>
      <c r="K11" s="24" t="s">
        <v>83</v>
      </c>
      <c r="L11" s="24" t="s">
        <v>83</v>
      </c>
      <c r="M11" s="24" t="s">
        <v>123</v>
      </c>
      <c r="N11" s="24" t="s">
        <v>123</v>
      </c>
      <c r="O11" s="24" t="s">
        <v>123</v>
      </c>
      <c r="P11" s="24" t="s">
        <v>123</v>
      </c>
      <c r="Q11" s="24" t="s">
        <v>123</v>
      </c>
      <c r="R11" s="24" t="s">
        <v>83</v>
      </c>
      <c r="S11" s="24" t="s">
        <v>75</v>
      </c>
      <c r="T11" s="24" t="s">
        <v>84</v>
      </c>
      <c r="U11" s="24" t="s">
        <v>84</v>
      </c>
      <c r="V11" s="24" t="s">
        <v>83</v>
      </c>
      <c r="W11" s="24" t="s">
        <v>83</v>
      </c>
      <c r="X11" s="24" t="s">
        <v>83</v>
      </c>
      <c r="Y11" s="24" t="s">
        <v>83</v>
      </c>
      <c r="Z11" s="24" t="s">
        <v>83</v>
      </c>
      <c r="AA11" s="24" t="s">
        <v>83</v>
      </c>
      <c r="AB11" s="24" t="s">
        <v>83</v>
      </c>
      <c r="AC11" s="24" t="s">
        <v>83</v>
      </c>
      <c r="AD11" s="24" t="s">
        <v>83</v>
      </c>
      <c r="AE11" s="24" t="s">
        <v>83</v>
      </c>
      <c r="AF11" s="24" t="s">
        <v>83</v>
      </c>
      <c r="AG11" s="24" t="s">
        <v>83</v>
      </c>
      <c r="AH11" s="24" t="s">
        <v>83</v>
      </c>
      <c r="AI11" s="24" t="s">
        <v>83</v>
      </c>
      <c r="AJ11" s="24" t="s">
        <v>83</v>
      </c>
      <c r="AK11" s="24" t="s">
        <v>83</v>
      </c>
      <c r="AL11" s="24" t="s">
        <v>122</v>
      </c>
      <c r="AM11" s="24" t="s">
        <v>124</v>
      </c>
      <c r="AN11" s="24" t="s">
        <v>123</v>
      </c>
      <c r="AO11" s="24" t="s">
        <v>123</v>
      </c>
      <c r="AP11" s="24" t="s">
        <v>123</v>
      </c>
      <c r="AQ11" s="24" t="s">
        <v>123</v>
      </c>
      <c r="AR11" s="24" t="s">
        <v>75</v>
      </c>
      <c r="AS11" s="24" t="s">
        <v>84</v>
      </c>
      <c r="AT11" s="24" t="s">
        <v>84</v>
      </c>
      <c r="AU11" s="24" t="s">
        <v>84</v>
      </c>
      <c r="AV11" s="24" t="s">
        <v>84</v>
      </c>
      <c r="AW11" s="24" t="s">
        <v>84</v>
      </c>
      <c r="AX11" s="24" t="s">
        <v>84</v>
      </c>
      <c r="AY11" s="24" t="s">
        <v>84</v>
      </c>
      <c r="AZ11" s="24" t="s">
        <v>84</v>
      </c>
      <c r="BA11" s="24" t="s">
        <v>84</v>
      </c>
      <c r="BB11" s="24">
        <v>28</v>
      </c>
      <c r="BC11" s="24">
        <v>2</v>
      </c>
      <c r="BD11" s="24">
        <v>2</v>
      </c>
      <c r="BE11" s="24">
        <v>9</v>
      </c>
      <c r="BF11" s="24">
        <v>0</v>
      </c>
      <c r="BG11" s="29">
        <v>11</v>
      </c>
      <c r="BH11" s="24">
        <v>52</v>
      </c>
      <c r="BI11" s="30"/>
      <c r="BJ11" s="30"/>
      <c r="BK11" s="30"/>
    </row>
    <row r="12" spans="1:63" ht="9.75" customHeight="1">
      <c r="A12" s="24">
        <v>4</v>
      </c>
      <c r="B12" s="24" t="s">
        <v>83</v>
      </c>
      <c r="C12" s="24" t="s">
        <v>83</v>
      </c>
      <c r="D12" s="24" t="s">
        <v>83</v>
      </c>
      <c r="E12" s="24" t="s">
        <v>83</v>
      </c>
      <c r="F12" s="24" t="s">
        <v>83</v>
      </c>
      <c r="G12" s="24" t="s">
        <v>83</v>
      </c>
      <c r="H12" s="24" t="s">
        <v>83</v>
      </c>
      <c r="I12" s="24" t="s">
        <v>83</v>
      </c>
      <c r="J12" s="24" t="s">
        <v>83</v>
      </c>
      <c r="K12" s="24" t="s">
        <v>83</v>
      </c>
      <c r="L12" s="24" t="s">
        <v>122</v>
      </c>
      <c r="M12" s="24" t="s">
        <v>122</v>
      </c>
      <c r="N12" s="24" t="s">
        <v>122</v>
      </c>
      <c r="O12" s="24" t="s">
        <v>123</v>
      </c>
      <c r="P12" s="24" t="s">
        <v>123</v>
      </c>
      <c r="Q12" s="24" t="s">
        <v>123</v>
      </c>
      <c r="R12" s="24" t="s">
        <v>75</v>
      </c>
      <c r="S12" s="24" t="s">
        <v>84</v>
      </c>
      <c r="T12" s="24" t="s">
        <v>84</v>
      </c>
      <c r="U12" s="24" t="s">
        <v>83</v>
      </c>
      <c r="V12" s="24" t="s">
        <v>83</v>
      </c>
      <c r="W12" s="24" t="s">
        <v>83</v>
      </c>
      <c r="X12" s="24" t="s">
        <v>83</v>
      </c>
      <c r="Y12" s="24" t="s">
        <v>83</v>
      </c>
      <c r="Z12" s="24" t="s">
        <v>83</v>
      </c>
      <c r="AA12" s="24" t="s">
        <v>83</v>
      </c>
      <c r="AB12" s="24" t="s">
        <v>83</v>
      </c>
      <c r="AC12" s="24" t="s">
        <v>122</v>
      </c>
      <c r="AD12" s="24" t="s">
        <v>122</v>
      </c>
      <c r="AE12" s="24" t="s">
        <v>122</v>
      </c>
      <c r="AF12" s="24" t="s">
        <v>122</v>
      </c>
      <c r="AG12" s="24" t="s">
        <v>122</v>
      </c>
      <c r="AH12" s="24" t="s">
        <v>123</v>
      </c>
      <c r="AI12" s="24" t="s">
        <v>123</v>
      </c>
      <c r="AJ12" s="24" t="s">
        <v>123</v>
      </c>
      <c r="AK12" s="24" t="s">
        <v>123</v>
      </c>
      <c r="AL12" s="24" t="s">
        <v>123</v>
      </c>
      <c r="AM12" s="24" t="s">
        <v>123</v>
      </c>
      <c r="AN12" s="24" t="s">
        <v>123</v>
      </c>
      <c r="AO12" s="24" t="s">
        <v>123</v>
      </c>
      <c r="AP12" s="24" t="s">
        <v>75</v>
      </c>
      <c r="AQ12" s="24" t="s">
        <v>78</v>
      </c>
      <c r="AR12" s="24" t="s">
        <v>78</v>
      </c>
      <c r="AS12" s="24"/>
      <c r="AT12" s="24"/>
      <c r="AU12" s="24"/>
      <c r="AV12" s="24"/>
      <c r="AW12" s="24"/>
      <c r="AX12" s="24"/>
      <c r="AY12" s="24"/>
      <c r="AZ12" s="24"/>
      <c r="BA12" s="24"/>
      <c r="BB12" s="24">
        <v>17</v>
      </c>
      <c r="BC12" s="24">
        <v>2</v>
      </c>
      <c r="BD12" s="24">
        <v>8</v>
      </c>
      <c r="BE12" s="24">
        <v>12</v>
      </c>
      <c r="BF12" s="24">
        <v>2</v>
      </c>
      <c r="BG12" s="29">
        <v>2</v>
      </c>
      <c r="BH12" s="24">
        <v>43</v>
      </c>
      <c r="BI12" s="30"/>
      <c r="BJ12" s="30"/>
      <c r="BK12" s="30"/>
    </row>
    <row r="13" spans="2:53" ht="9.75" customHeight="1">
      <c r="B13" s="25">
        <v>1</v>
      </c>
      <c r="C13" s="25">
        <v>2</v>
      </c>
      <c r="D13" s="25">
        <v>3</v>
      </c>
      <c r="E13" s="25">
        <v>4</v>
      </c>
      <c r="F13" s="25">
        <v>5</v>
      </c>
      <c r="G13" s="25">
        <v>6</v>
      </c>
      <c r="H13" s="25">
        <v>7</v>
      </c>
      <c r="I13" s="25">
        <v>8</v>
      </c>
      <c r="J13" s="25">
        <v>9</v>
      </c>
      <c r="K13" s="25">
        <v>10</v>
      </c>
      <c r="L13" s="25">
        <v>11</v>
      </c>
      <c r="M13" s="25">
        <v>12</v>
      </c>
      <c r="N13" s="25">
        <v>13</v>
      </c>
      <c r="O13" s="25">
        <v>14</v>
      </c>
      <c r="P13" s="25">
        <v>15</v>
      </c>
      <c r="Q13" s="25">
        <v>16</v>
      </c>
      <c r="R13" s="25">
        <v>17</v>
      </c>
      <c r="S13" s="25">
        <v>18</v>
      </c>
      <c r="T13" s="25">
        <v>19</v>
      </c>
      <c r="U13" s="25">
        <v>20</v>
      </c>
      <c r="V13" s="25">
        <v>21</v>
      </c>
      <c r="W13" s="25">
        <v>22</v>
      </c>
      <c r="X13" s="25">
        <v>23</v>
      </c>
      <c r="Y13" s="25">
        <v>24</v>
      </c>
      <c r="Z13" s="25">
        <v>25</v>
      </c>
      <c r="AA13" s="25">
        <v>26</v>
      </c>
      <c r="AB13" s="25">
        <v>27</v>
      </c>
      <c r="AC13" s="25">
        <v>28</v>
      </c>
      <c r="AD13" s="25">
        <v>29</v>
      </c>
      <c r="AE13" s="25">
        <v>30</v>
      </c>
      <c r="AF13" s="25">
        <v>31</v>
      </c>
      <c r="AG13" s="25">
        <v>32</v>
      </c>
      <c r="AH13" s="25">
        <v>33</v>
      </c>
      <c r="AI13" s="25">
        <v>34</v>
      </c>
      <c r="AJ13" s="25">
        <v>35</v>
      </c>
      <c r="AK13" s="25">
        <v>36</v>
      </c>
      <c r="AL13" s="25">
        <v>37</v>
      </c>
      <c r="AM13" s="25">
        <v>38</v>
      </c>
      <c r="AN13" s="25">
        <v>39</v>
      </c>
      <c r="AO13" s="25">
        <v>40</v>
      </c>
      <c r="AP13" s="25">
        <v>41</v>
      </c>
      <c r="AQ13" s="25">
        <v>42</v>
      </c>
      <c r="AR13" s="25">
        <v>43</v>
      </c>
      <c r="AS13" s="25">
        <v>44</v>
      </c>
      <c r="AT13" s="25">
        <v>45</v>
      </c>
      <c r="AU13" s="25">
        <v>46</v>
      </c>
      <c r="AV13" s="25">
        <v>47</v>
      </c>
      <c r="AW13" s="33">
        <v>48</v>
      </c>
      <c r="AX13" s="33">
        <v>49</v>
      </c>
      <c r="AY13" s="33">
        <v>50</v>
      </c>
      <c r="AZ13" s="33">
        <v>51</v>
      </c>
      <c r="BA13" s="33">
        <v>52</v>
      </c>
    </row>
    <row r="14" spans="49:60" ht="9.75" customHeight="1">
      <c r="AW14" s="246" t="s">
        <v>79</v>
      </c>
      <c r="AX14" s="246"/>
      <c r="AY14" s="246"/>
      <c r="AZ14" s="246"/>
      <c r="BA14" s="246"/>
      <c r="BB14" s="25">
        <v>113</v>
      </c>
      <c r="BC14" s="25">
        <v>8</v>
      </c>
      <c r="BD14" s="25">
        <v>16</v>
      </c>
      <c r="BE14" s="25">
        <v>25</v>
      </c>
      <c r="BF14" s="25">
        <v>2</v>
      </c>
      <c r="BG14" s="25">
        <v>35</v>
      </c>
      <c r="BH14" s="25">
        <v>199</v>
      </c>
    </row>
    <row r="17" spans="3:27" ht="9.75" customHeight="1">
      <c r="C17" s="241" t="s">
        <v>72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</row>
    <row r="18" ht="9.75" customHeight="1">
      <c r="I18" s="32"/>
    </row>
    <row r="19" spans="4:35" ht="9.75" customHeight="1">
      <c r="D19" s="242" t="s">
        <v>83</v>
      </c>
      <c r="E19" s="242"/>
      <c r="F19" s="31" t="s">
        <v>77</v>
      </c>
      <c r="G19" s="243" t="s">
        <v>73</v>
      </c>
      <c r="H19" s="243"/>
      <c r="I19" s="243"/>
      <c r="J19" s="243"/>
      <c r="K19" s="243"/>
      <c r="L19" s="243"/>
      <c r="M19" s="243"/>
      <c r="N19" s="243"/>
      <c r="Q19" s="242" t="s">
        <v>74</v>
      </c>
      <c r="R19" s="242"/>
      <c r="S19" s="31" t="s">
        <v>77</v>
      </c>
      <c r="T19" s="243" t="s">
        <v>35</v>
      </c>
      <c r="U19" s="243"/>
      <c r="V19" s="243"/>
      <c r="W19" s="243"/>
      <c r="X19" s="243"/>
      <c r="Y19" s="243"/>
      <c r="Z19" s="243"/>
      <c r="AA19" s="243"/>
      <c r="AB19" s="245"/>
      <c r="AC19" s="242" t="s">
        <v>84</v>
      </c>
      <c r="AD19" s="242"/>
      <c r="AE19" s="31" t="s">
        <v>77</v>
      </c>
      <c r="AF19" s="243" t="s">
        <v>38</v>
      </c>
      <c r="AG19" s="243"/>
      <c r="AH19" s="243"/>
      <c r="AI19" s="243"/>
    </row>
    <row r="21" spans="4:38" ht="9.75" customHeight="1">
      <c r="D21" s="242" t="s">
        <v>122</v>
      </c>
      <c r="E21" s="242"/>
      <c r="F21" s="31" t="s">
        <v>77</v>
      </c>
      <c r="G21" s="243" t="s">
        <v>34</v>
      </c>
      <c r="H21" s="243"/>
      <c r="I21" s="243"/>
      <c r="J21" s="243"/>
      <c r="K21" s="243"/>
      <c r="L21" s="243"/>
      <c r="M21" s="243"/>
      <c r="N21" s="243"/>
      <c r="Q21" s="242" t="s">
        <v>75</v>
      </c>
      <c r="R21" s="242"/>
      <c r="S21" s="31" t="s">
        <v>77</v>
      </c>
      <c r="T21" s="243" t="s">
        <v>76</v>
      </c>
      <c r="U21" s="243"/>
      <c r="V21" s="243"/>
      <c r="W21" s="243"/>
      <c r="X21" s="243"/>
      <c r="Y21" s="243"/>
      <c r="Z21" s="243"/>
      <c r="AA21" s="243"/>
      <c r="AB21" s="245"/>
      <c r="AC21" s="242" t="s">
        <v>78</v>
      </c>
      <c r="AD21" s="242"/>
      <c r="AE21" s="31" t="s">
        <v>77</v>
      </c>
      <c r="AF21" s="243" t="s">
        <v>46</v>
      </c>
      <c r="AG21" s="243"/>
      <c r="AH21" s="243"/>
      <c r="AI21" s="243"/>
      <c r="AJ21" s="243"/>
      <c r="AK21" s="243"/>
      <c r="AL21" s="243"/>
    </row>
    <row r="27" ht="9.75" customHeight="1">
      <c r="AJ27" s="25" t="s">
        <v>47</v>
      </c>
    </row>
    <row r="41" ht="9.75" customHeight="1">
      <c r="AJ41" s="25" t="s">
        <v>47</v>
      </c>
    </row>
  </sheetData>
  <sheetProtection/>
  <mergeCells count="29">
    <mergeCell ref="I4:AT4"/>
    <mergeCell ref="A6:A8"/>
    <mergeCell ref="B6:E6"/>
    <mergeCell ref="G6:I6"/>
    <mergeCell ref="K6:N6"/>
    <mergeCell ref="O6:R6"/>
    <mergeCell ref="T6:V6"/>
    <mergeCell ref="X6:AA6"/>
    <mergeCell ref="AB6:AE6"/>
    <mergeCell ref="AG6:AI6"/>
    <mergeCell ref="AC21:AD21"/>
    <mergeCell ref="T21:AB21"/>
    <mergeCell ref="T19:AB19"/>
    <mergeCell ref="AW14:BA14"/>
    <mergeCell ref="AF21:AL21"/>
    <mergeCell ref="D21:E21"/>
    <mergeCell ref="G21:N21"/>
    <mergeCell ref="Q19:R19"/>
    <mergeCell ref="Q21:R21"/>
    <mergeCell ref="BD6:BE6"/>
    <mergeCell ref="C17:AA17"/>
    <mergeCell ref="D19:E19"/>
    <mergeCell ref="G19:N19"/>
    <mergeCell ref="AC19:AD19"/>
    <mergeCell ref="AF19:AI19"/>
    <mergeCell ref="AX6:BA6"/>
    <mergeCell ref="AK6:AN6"/>
    <mergeCell ref="AO6:AR6"/>
    <mergeCell ref="AT6:AV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наташа</cp:lastModifiedBy>
  <cp:lastPrinted>2017-03-29T11:02:24Z</cp:lastPrinted>
  <dcterms:created xsi:type="dcterms:W3CDTF">2011-01-23T12:32:27Z</dcterms:created>
  <dcterms:modified xsi:type="dcterms:W3CDTF">2017-09-13T08:50:02Z</dcterms:modified>
  <cp:category/>
  <cp:version/>
  <cp:contentType/>
  <cp:contentStatus/>
</cp:coreProperties>
</file>